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areal Tesetice/Depozit/VZ zhotovitel/finalni DPS_DEPOZITAR_TESETICE/7_ROZPOCET/"/>
    </mc:Choice>
  </mc:AlternateContent>
  <xr:revisionPtr revIDLastSave="75" documentId="13_ncr:1_{B4983971-5E38-4910-BF37-91226370FB77}" xr6:coauthVersionLast="47" xr6:coauthVersionMax="47" xr10:uidLastSave="{8CBF7A6F-177C-4250-8896-6307B8B1D108}"/>
  <bookViews>
    <workbookView xWindow="-120" yWindow="-120" windowWidth="29040" windowHeight="1752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list'!$G$2</definedName>
    <definedName name="MJ">'Krycí list'!$G$5</definedName>
    <definedName name="Mont">Rekapitulace!$H$33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Položky!$A$1:$G$193</definedName>
    <definedName name="_xlnm.Print_Area" localSheetId="1">Rekapitulace!$A$1:$I$47</definedName>
    <definedName name="PocetMJ">'Krycí list'!$G$6</definedName>
    <definedName name="Poznamka">'Krycí list'!$B$37</definedName>
    <definedName name="Projektant">'Krycí list'!$C$8</definedName>
    <definedName name="PSV">Rekapitulace!$F$33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92" i="3"/>
  <c r="BD192" i="3"/>
  <c r="BC192" i="3"/>
  <c r="BB192" i="3"/>
  <c r="G192" i="3"/>
  <c r="BA192" i="3" s="1"/>
  <c r="BE191" i="3"/>
  <c r="BD191" i="3"/>
  <c r="BC191" i="3"/>
  <c r="BB191" i="3"/>
  <c r="G191" i="3"/>
  <c r="BA191" i="3" s="1"/>
  <c r="BE190" i="3"/>
  <c r="BD190" i="3"/>
  <c r="BC190" i="3"/>
  <c r="BB190" i="3"/>
  <c r="G190" i="3"/>
  <c r="B32" i="2"/>
  <c r="A32" i="2"/>
  <c r="C193" i="3"/>
  <c r="BE187" i="3"/>
  <c r="BC187" i="3"/>
  <c r="BB187" i="3"/>
  <c r="BA187" i="3"/>
  <c r="G187" i="3"/>
  <c r="BD187" i="3" s="1"/>
  <c r="BE186" i="3"/>
  <c r="BC186" i="3"/>
  <c r="BB186" i="3"/>
  <c r="BA186" i="3"/>
  <c r="G186" i="3"/>
  <c r="BD186" i="3" s="1"/>
  <c r="BE185" i="3"/>
  <c r="BC185" i="3"/>
  <c r="BB185" i="3"/>
  <c r="BA185" i="3"/>
  <c r="G185" i="3"/>
  <c r="BD185" i="3" s="1"/>
  <c r="BE184" i="3"/>
  <c r="BC184" i="3"/>
  <c r="BB184" i="3"/>
  <c r="BA184" i="3"/>
  <c r="G184" i="3"/>
  <c r="BD184" i="3" s="1"/>
  <c r="BE183" i="3"/>
  <c r="BC183" i="3"/>
  <c r="BB183" i="3"/>
  <c r="BA183" i="3"/>
  <c r="G183" i="3"/>
  <c r="BD183" i="3" s="1"/>
  <c r="BE182" i="3"/>
  <c r="BC182" i="3"/>
  <c r="BB182" i="3"/>
  <c r="BA182" i="3"/>
  <c r="BD182" i="3"/>
  <c r="BE181" i="3"/>
  <c r="BC181" i="3"/>
  <c r="BB181" i="3"/>
  <c r="BA181" i="3"/>
  <c r="G181" i="3"/>
  <c r="BD181" i="3" s="1"/>
  <c r="BE180" i="3"/>
  <c r="BC180" i="3"/>
  <c r="BB180" i="3"/>
  <c r="BA180" i="3"/>
  <c r="G180" i="3"/>
  <c r="B31" i="2"/>
  <c r="A31" i="2"/>
  <c r="C188" i="3"/>
  <c r="BE177" i="3"/>
  <c r="BD177" i="3"/>
  <c r="BC177" i="3"/>
  <c r="BA177" i="3"/>
  <c r="G177" i="3"/>
  <c r="BB177" i="3" s="1"/>
  <c r="BE176" i="3"/>
  <c r="BD176" i="3"/>
  <c r="BC176" i="3"/>
  <c r="BA176" i="3"/>
  <c r="G176" i="3"/>
  <c r="BB176" i="3" s="1"/>
  <c r="B30" i="2"/>
  <c r="A30" i="2"/>
  <c r="C178" i="3"/>
  <c r="BE173" i="3"/>
  <c r="BD173" i="3"/>
  <c r="BC173" i="3"/>
  <c r="BB173" i="3"/>
  <c r="BA173" i="3"/>
  <c r="G173" i="3"/>
  <c r="BE172" i="3"/>
  <c r="BD172" i="3"/>
  <c r="BC172" i="3"/>
  <c r="BA172" i="3"/>
  <c r="G172" i="3"/>
  <c r="BB172" i="3" s="1"/>
  <c r="BE171" i="3"/>
  <c r="BD171" i="3"/>
  <c r="BC171" i="3"/>
  <c r="BA171" i="3"/>
  <c r="G171" i="3"/>
  <c r="BB171" i="3" s="1"/>
  <c r="BE170" i="3"/>
  <c r="BD170" i="3"/>
  <c r="BC170" i="3"/>
  <c r="BA170" i="3"/>
  <c r="G170" i="3"/>
  <c r="B29" i="2"/>
  <c r="A29" i="2"/>
  <c r="C174" i="3"/>
  <c r="BE167" i="3"/>
  <c r="BD167" i="3"/>
  <c r="BC167" i="3"/>
  <c r="BB167" i="3"/>
  <c r="BA167" i="3"/>
  <c r="G167" i="3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4" i="3"/>
  <c r="BD164" i="3"/>
  <c r="BC164" i="3"/>
  <c r="BA164" i="3"/>
  <c r="G164" i="3"/>
  <c r="BB164" i="3" s="1"/>
  <c r="BE163" i="3"/>
  <c r="BD163" i="3"/>
  <c r="BC163" i="3"/>
  <c r="BA163" i="3"/>
  <c r="G163" i="3"/>
  <c r="BB163" i="3" s="1"/>
  <c r="B28" i="2"/>
  <c r="A28" i="2"/>
  <c r="C168" i="3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D156" i="3"/>
  <c r="BC156" i="3"/>
  <c r="BA156" i="3"/>
  <c r="G156" i="3"/>
  <c r="BB156" i="3" s="1"/>
  <c r="B27" i="2"/>
  <c r="A27" i="2"/>
  <c r="C161" i="3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26" i="2"/>
  <c r="A26" i="2"/>
  <c r="C154" i="3"/>
  <c r="BE149" i="3"/>
  <c r="BE150" i="3" s="1"/>
  <c r="I25" i="2" s="1"/>
  <c r="BD149" i="3"/>
  <c r="BD150" i="3" s="1"/>
  <c r="H25" i="2" s="1"/>
  <c r="BC149" i="3"/>
  <c r="BC150" i="3" s="1"/>
  <c r="G25" i="2" s="1"/>
  <c r="BA149" i="3"/>
  <c r="BA150" i="3" s="1"/>
  <c r="E25" i="2" s="1"/>
  <c r="G149" i="3"/>
  <c r="G150" i="3" s="1"/>
  <c r="B25" i="2"/>
  <c r="A25" i="2"/>
  <c r="C150" i="3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A142" i="3"/>
  <c r="G142" i="3"/>
  <c r="BB142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24" i="2"/>
  <c r="A24" i="2"/>
  <c r="C147" i="3"/>
  <c r="BE129" i="3"/>
  <c r="BD129" i="3"/>
  <c r="BC129" i="3"/>
  <c r="BA129" i="3"/>
  <c r="G129" i="3"/>
  <c r="BB129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23" i="2"/>
  <c r="A23" i="2"/>
  <c r="C130" i="3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22" i="2"/>
  <c r="A22" i="2"/>
  <c r="C122" i="3"/>
  <c r="BE110" i="3"/>
  <c r="BE111" i="3" s="1"/>
  <c r="I21" i="2" s="1"/>
  <c r="BD110" i="3"/>
  <c r="BD111" i="3" s="1"/>
  <c r="H21" i="2" s="1"/>
  <c r="BC110" i="3"/>
  <c r="BC111" i="3" s="1"/>
  <c r="G21" i="2" s="1"/>
  <c r="BB110" i="3"/>
  <c r="BB111" i="3" s="1"/>
  <c r="F21" i="2" s="1"/>
  <c r="G110" i="3"/>
  <c r="B21" i="2"/>
  <c r="A21" i="2"/>
  <c r="C111" i="3"/>
  <c r="BE107" i="3"/>
  <c r="BD107" i="3"/>
  <c r="BC107" i="3"/>
  <c r="BB107" i="3"/>
  <c r="G107" i="3"/>
  <c r="BA107" i="3" s="1"/>
  <c r="BE106" i="3"/>
  <c r="BD106" i="3"/>
  <c r="BC106" i="3"/>
  <c r="BB106" i="3"/>
  <c r="G106" i="3"/>
  <c r="B20" i="2"/>
  <c r="A20" i="2"/>
  <c r="C108" i="3"/>
  <c r="BE103" i="3"/>
  <c r="BD103" i="3"/>
  <c r="BC103" i="3"/>
  <c r="BB103" i="3"/>
  <c r="G103" i="3"/>
  <c r="BA103" i="3" s="1"/>
  <c r="BE102" i="3"/>
  <c r="BD102" i="3"/>
  <c r="BC102" i="3"/>
  <c r="BB102" i="3"/>
  <c r="G102" i="3"/>
  <c r="BA102" i="3" s="1"/>
  <c r="BE101" i="3"/>
  <c r="BD101" i="3"/>
  <c r="BC101" i="3"/>
  <c r="BB101" i="3"/>
  <c r="G101" i="3"/>
  <c r="BA101" i="3" s="1"/>
  <c r="BE100" i="3"/>
  <c r="BD100" i="3"/>
  <c r="BC100" i="3"/>
  <c r="BB100" i="3"/>
  <c r="G100" i="3"/>
  <c r="B19" i="2"/>
  <c r="A19" i="2"/>
  <c r="C104" i="3"/>
  <c r="BE97" i="3"/>
  <c r="BD97" i="3"/>
  <c r="BC97" i="3"/>
  <c r="BB97" i="3"/>
  <c r="G97" i="3"/>
  <c r="BA97" i="3" s="1"/>
  <c r="BE96" i="3"/>
  <c r="BD96" i="3"/>
  <c r="BC96" i="3"/>
  <c r="BB96" i="3"/>
  <c r="G96" i="3"/>
  <c r="BA96" i="3" s="1"/>
  <c r="BE95" i="3"/>
  <c r="BD95" i="3"/>
  <c r="BC95" i="3"/>
  <c r="BB95" i="3"/>
  <c r="G95" i="3"/>
  <c r="BA95" i="3" s="1"/>
  <c r="BE94" i="3"/>
  <c r="BD94" i="3"/>
  <c r="BC94" i="3"/>
  <c r="BB94" i="3"/>
  <c r="G94" i="3"/>
  <c r="B18" i="2"/>
  <c r="A18" i="2"/>
  <c r="C98" i="3"/>
  <c r="BE91" i="3"/>
  <c r="BD91" i="3"/>
  <c r="BC91" i="3"/>
  <c r="BB91" i="3"/>
  <c r="G91" i="3"/>
  <c r="BA91" i="3" s="1"/>
  <c r="BE90" i="3"/>
  <c r="BD90" i="3"/>
  <c r="BC90" i="3"/>
  <c r="BB90" i="3"/>
  <c r="G90" i="3"/>
  <c r="BA90" i="3" s="1"/>
  <c r="BE89" i="3"/>
  <c r="BD89" i="3"/>
  <c r="BC89" i="3"/>
  <c r="BB89" i="3"/>
  <c r="G89" i="3"/>
  <c r="BA89" i="3" s="1"/>
  <c r="BE88" i="3"/>
  <c r="BD88" i="3"/>
  <c r="BC88" i="3"/>
  <c r="BB88" i="3"/>
  <c r="G88" i="3"/>
  <c r="BA88" i="3" s="1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E85" i="3"/>
  <c r="BD85" i="3"/>
  <c r="BC85" i="3"/>
  <c r="BB85" i="3"/>
  <c r="G85" i="3"/>
  <c r="BA85" i="3" s="1"/>
  <c r="BE84" i="3"/>
  <c r="BD84" i="3"/>
  <c r="BC84" i="3"/>
  <c r="BB84" i="3"/>
  <c r="G84" i="3"/>
  <c r="BA84" i="3" s="1"/>
  <c r="BE83" i="3"/>
  <c r="BD83" i="3"/>
  <c r="BC83" i="3"/>
  <c r="BB83" i="3"/>
  <c r="G83" i="3"/>
  <c r="B17" i="2"/>
  <c r="A17" i="2"/>
  <c r="C92" i="3"/>
  <c r="BE80" i="3"/>
  <c r="BD80" i="3"/>
  <c r="BC80" i="3"/>
  <c r="BC81" i="3" s="1"/>
  <c r="G16" i="2" s="1"/>
  <c r="BB80" i="3"/>
  <c r="G80" i="3"/>
  <c r="BA80" i="3" s="1"/>
  <c r="BE79" i="3"/>
  <c r="BD79" i="3"/>
  <c r="BC79" i="3"/>
  <c r="BB79" i="3"/>
  <c r="G79" i="3"/>
  <c r="BA79" i="3" s="1"/>
  <c r="BE78" i="3"/>
  <c r="BD78" i="3"/>
  <c r="BC78" i="3"/>
  <c r="BB78" i="3"/>
  <c r="G78" i="3"/>
  <c r="B16" i="2"/>
  <c r="A16" i="2"/>
  <c r="C81" i="3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BA73" i="3"/>
  <c r="G73" i="3"/>
  <c r="BE72" i="3"/>
  <c r="BD72" i="3"/>
  <c r="BC72" i="3"/>
  <c r="BB72" i="3"/>
  <c r="G72" i="3"/>
  <c r="BA72" i="3" s="1"/>
  <c r="BE71" i="3"/>
  <c r="BD71" i="3"/>
  <c r="BD76" i="3" s="1"/>
  <c r="H15" i="2" s="1"/>
  <c r="BC71" i="3"/>
  <c r="BB71" i="3"/>
  <c r="G71" i="3"/>
  <c r="BA71" i="3" s="1"/>
  <c r="B15" i="2"/>
  <c r="A15" i="2"/>
  <c r="C76" i="3"/>
  <c r="BE68" i="3"/>
  <c r="BD68" i="3"/>
  <c r="BC68" i="3"/>
  <c r="BB68" i="3"/>
  <c r="G68" i="3"/>
  <c r="BA68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14" i="2"/>
  <c r="A14" i="2"/>
  <c r="C69" i="3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13" i="2"/>
  <c r="A13" i="2"/>
  <c r="C63" i="3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12" i="2"/>
  <c r="A12" i="2"/>
  <c r="C58" i="3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D53" i="3" s="1"/>
  <c r="H11" i="2" s="1"/>
  <c r="BC49" i="3"/>
  <c r="BB49" i="3"/>
  <c r="G49" i="3"/>
  <c r="BA49" i="3" s="1"/>
  <c r="B11" i="2"/>
  <c r="A11" i="2"/>
  <c r="C53" i="3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10" i="2"/>
  <c r="A10" i="2"/>
  <c r="C47" i="3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9" i="2"/>
  <c r="A9" i="2"/>
  <c r="C41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8" i="2"/>
  <c r="A8" i="2"/>
  <c r="C24" i="3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E108" i="3" l="1"/>
  <c r="I20" i="2" s="1"/>
  <c r="BE76" i="3"/>
  <c r="I15" i="2" s="1"/>
  <c r="G193" i="3"/>
  <c r="BC76" i="3"/>
  <c r="G15" i="2" s="1"/>
  <c r="BB47" i="3"/>
  <c r="F10" i="2" s="1"/>
  <c r="BC178" i="3"/>
  <c r="G30" i="2" s="1"/>
  <c r="BC24" i="3"/>
  <c r="G8" i="2" s="1"/>
  <c r="BA154" i="3"/>
  <c r="E26" i="2" s="1"/>
  <c r="BB108" i="3"/>
  <c r="F20" i="2" s="1"/>
  <c r="BE178" i="3"/>
  <c r="I30" i="2" s="1"/>
  <c r="BE154" i="3"/>
  <c r="I26" i="2" s="1"/>
  <c r="BA190" i="3"/>
  <c r="BA193" i="3" s="1"/>
  <c r="E32" i="2" s="1"/>
  <c r="BC174" i="3"/>
  <c r="G29" i="2" s="1"/>
  <c r="BA174" i="3"/>
  <c r="E29" i="2" s="1"/>
  <c r="BA178" i="3"/>
  <c r="E30" i="2" s="1"/>
  <c r="BA188" i="3"/>
  <c r="E31" i="2" s="1"/>
  <c r="BC168" i="3"/>
  <c r="G28" i="2" s="1"/>
  <c r="BE161" i="3"/>
  <c r="I27" i="2" s="1"/>
  <c r="BE122" i="3"/>
  <c r="I22" i="2" s="1"/>
  <c r="BA147" i="3"/>
  <c r="E24" i="2" s="1"/>
  <c r="BE98" i="3"/>
  <c r="I18" i="2" s="1"/>
  <c r="BA122" i="3"/>
  <c r="E22" i="2" s="1"/>
  <c r="BE81" i="3"/>
  <c r="I16" i="2" s="1"/>
  <c r="BB76" i="3"/>
  <c r="F15" i="2" s="1"/>
  <c r="BD81" i="3"/>
  <c r="H16" i="2" s="1"/>
  <c r="BD58" i="3"/>
  <c r="H12" i="2" s="1"/>
  <c r="BB58" i="3"/>
  <c r="F12" i="2" s="1"/>
  <c r="BA63" i="3"/>
  <c r="E13" i="2" s="1"/>
  <c r="BD15" i="3"/>
  <c r="H7" i="2" s="1"/>
  <c r="BB15" i="3"/>
  <c r="F7" i="2" s="1"/>
  <c r="BB24" i="3"/>
  <c r="F8" i="2" s="1"/>
  <c r="BB41" i="3"/>
  <c r="F9" i="2" s="1"/>
  <c r="BE15" i="3"/>
  <c r="I7" i="2" s="1"/>
  <c r="BD24" i="3"/>
  <c r="H8" i="2" s="1"/>
  <c r="BD41" i="3"/>
  <c r="H9" i="2" s="1"/>
  <c r="BD47" i="3"/>
  <c r="H10" i="2" s="1"/>
  <c r="BC104" i="3"/>
  <c r="G19" i="2" s="1"/>
  <c r="BE104" i="3"/>
  <c r="I19" i="2" s="1"/>
  <c r="BC108" i="3"/>
  <c r="G20" i="2" s="1"/>
  <c r="BC122" i="3"/>
  <c r="G22" i="2" s="1"/>
  <c r="BE147" i="3"/>
  <c r="I24" i="2" s="1"/>
  <c r="BA168" i="3"/>
  <c r="E28" i="2" s="1"/>
  <c r="BB188" i="3"/>
  <c r="F31" i="2" s="1"/>
  <c r="BE188" i="3"/>
  <c r="I31" i="2" s="1"/>
  <c r="BA24" i="3"/>
  <c r="E8" i="2" s="1"/>
  <c r="BE24" i="3"/>
  <c r="I8" i="2" s="1"/>
  <c r="BA41" i="3"/>
  <c r="E9" i="2" s="1"/>
  <c r="BE41" i="3"/>
  <c r="I9" i="2" s="1"/>
  <c r="BA47" i="3"/>
  <c r="E10" i="2" s="1"/>
  <c r="BE47" i="3"/>
  <c r="I10" i="2" s="1"/>
  <c r="BB53" i="3"/>
  <c r="F11" i="2" s="1"/>
  <c r="BC92" i="3"/>
  <c r="G17" i="2" s="1"/>
  <c r="BE92" i="3"/>
  <c r="I17" i="2" s="1"/>
  <c r="BC98" i="3"/>
  <c r="G18" i="2" s="1"/>
  <c r="BC130" i="3"/>
  <c r="G23" i="2" s="1"/>
  <c r="BA130" i="3"/>
  <c r="E23" i="2" s="1"/>
  <c r="BC147" i="3"/>
  <c r="G24" i="2" s="1"/>
  <c r="BE174" i="3"/>
  <c r="I29" i="2" s="1"/>
  <c r="BC193" i="3"/>
  <c r="G32" i="2" s="1"/>
  <c r="BC15" i="3"/>
  <c r="G7" i="2" s="1"/>
  <c r="BC53" i="3"/>
  <c r="G11" i="2" s="1"/>
  <c r="BE130" i="3"/>
  <c r="I23" i="2" s="1"/>
  <c r="BC154" i="3"/>
  <c r="G26" i="2" s="1"/>
  <c r="BC161" i="3"/>
  <c r="G27" i="2" s="1"/>
  <c r="BA161" i="3"/>
  <c r="E27" i="2" s="1"/>
  <c r="BE168" i="3"/>
  <c r="I28" i="2" s="1"/>
  <c r="BD193" i="3"/>
  <c r="H32" i="2" s="1"/>
  <c r="BC188" i="3"/>
  <c r="G31" i="2" s="1"/>
  <c r="BB193" i="3"/>
  <c r="F32" i="2" s="1"/>
  <c r="BE193" i="3"/>
  <c r="I32" i="2" s="1"/>
  <c r="BA53" i="3"/>
  <c r="E11" i="2" s="1"/>
  <c r="BA58" i="3"/>
  <c r="E12" i="2" s="1"/>
  <c r="BA15" i="3"/>
  <c r="E7" i="2" s="1"/>
  <c r="BA69" i="3"/>
  <c r="E14" i="2" s="1"/>
  <c r="G15" i="3"/>
  <c r="G24" i="3"/>
  <c r="G41" i="3"/>
  <c r="BC41" i="3"/>
  <c r="G9" i="2" s="1"/>
  <c r="G47" i="3"/>
  <c r="BC47" i="3"/>
  <c r="G10" i="2" s="1"/>
  <c r="BE53" i="3"/>
  <c r="I11" i="2" s="1"/>
  <c r="G58" i="3"/>
  <c r="BC58" i="3"/>
  <c r="G12" i="2" s="1"/>
  <c r="BC63" i="3"/>
  <c r="G13" i="2" s="1"/>
  <c r="BE63" i="3"/>
  <c r="I13" i="2" s="1"/>
  <c r="BD63" i="3"/>
  <c r="H13" i="2" s="1"/>
  <c r="BD98" i="3"/>
  <c r="H18" i="2" s="1"/>
  <c r="BD108" i="3"/>
  <c r="H20" i="2" s="1"/>
  <c r="G122" i="3"/>
  <c r="BC69" i="3"/>
  <c r="G14" i="2" s="1"/>
  <c r="BE69" i="3"/>
  <c r="I14" i="2" s="1"/>
  <c r="BD69" i="3"/>
  <c r="H14" i="2" s="1"/>
  <c r="BD122" i="3"/>
  <c r="H22" i="2" s="1"/>
  <c r="G174" i="3"/>
  <c r="G188" i="3"/>
  <c r="G53" i="3"/>
  <c r="BE58" i="3"/>
  <c r="I12" i="2" s="1"/>
  <c r="BA76" i="3"/>
  <c r="E15" i="2" s="1"/>
  <c r="BD104" i="3"/>
  <c r="H19" i="2" s="1"/>
  <c r="BD174" i="3"/>
  <c r="H29" i="2" s="1"/>
  <c r="G63" i="3"/>
  <c r="BB63" i="3"/>
  <c r="F13" i="2" s="1"/>
  <c r="G69" i="3"/>
  <c r="BB69" i="3"/>
  <c r="F14" i="2" s="1"/>
  <c r="BD92" i="3"/>
  <c r="H17" i="2" s="1"/>
  <c r="G111" i="3"/>
  <c r="BA110" i="3"/>
  <c r="BA111" i="3" s="1"/>
  <c r="E21" i="2" s="1"/>
  <c r="BA83" i="3"/>
  <c r="BA92" i="3" s="1"/>
  <c r="E17" i="2" s="1"/>
  <c r="G92" i="3"/>
  <c r="BB130" i="3"/>
  <c r="F23" i="2" s="1"/>
  <c r="BB147" i="3"/>
  <c r="F24" i="2" s="1"/>
  <c r="BB154" i="3"/>
  <c r="F26" i="2" s="1"/>
  <c r="BB161" i="3"/>
  <c r="F27" i="2" s="1"/>
  <c r="G168" i="3"/>
  <c r="BD168" i="3"/>
  <c r="H28" i="2" s="1"/>
  <c r="BB170" i="3"/>
  <c r="BB174" i="3" s="1"/>
  <c r="F29" i="2" s="1"/>
  <c r="BB178" i="3"/>
  <c r="F30" i="2" s="1"/>
  <c r="BD180" i="3"/>
  <c r="BD188" i="3" s="1"/>
  <c r="H31" i="2" s="1"/>
  <c r="BA78" i="3"/>
  <c r="BA81" i="3" s="1"/>
  <c r="E16" i="2" s="1"/>
  <c r="G81" i="3"/>
  <c r="BB92" i="3"/>
  <c r="F17" i="2" s="1"/>
  <c r="BA94" i="3"/>
  <c r="BA98" i="3" s="1"/>
  <c r="E18" i="2" s="1"/>
  <c r="G98" i="3"/>
  <c r="G104" i="3"/>
  <c r="BA100" i="3"/>
  <c r="BA104" i="3" s="1"/>
  <c r="E19" i="2" s="1"/>
  <c r="BA106" i="3"/>
  <c r="BA108" i="3" s="1"/>
  <c r="E20" i="2" s="1"/>
  <c r="G108" i="3"/>
  <c r="G76" i="3"/>
  <c r="BB81" i="3"/>
  <c r="F16" i="2" s="1"/>
  <c r="BB98" i="3"/>
  <c r="F18" i="2" s="1"/>
  <c r="BB104" i="3"/>
  <c r="F19" i="2" s="1"/>
  <c r="BB113" i="3"/>
  <c r="BB122" i="3" s="1"/>
  <c r="F22" i="2" s="1"/>
  <c r="G130" i="3"/>
  <c r="BD130" i="3"/>
  <c r="H23" i="2" s="1"/>
  <c r="G147" i="3"/>
  <c r="BD147" i="3"/>
  <c r="H24" i="2" s="1"/>
  <c r="BB149" i="3"/>
  <c r="BB150" i="3" s="1"/>
  <c r="F25" i="2" s="1"/>
  <c r="G154" i="3"/>
  <c r="BD154" i="3"/>
  <c r="H26" i="2" s="1"/>
  <c r="G161" i="3"/>
  <c r="BD161" i="3"/>
  <c r="H27" i="2" s="1"/>
  <c r="BB168" i="3"/>
  <c r="F28" i="2" s="1"/>
  <c r="G178" i="3"/>
  <c r="BD178" i="3"/>
  <c r="H30" i="2" s="1"/>
  <c r="G33" i="2" l="1"/>
  <c r="C18" i="1" s="1"/>
  <c r="I33" i="2"/>
  <c r="C21" i="1" s="1"/>
  <c r="H33" i="2"/>
  <c r="C17" i="1" s="1"/>
  <c r="F33" i="2"/>
  <c r="C16" i="1" s="1"/>
  <c r="E33" i="2"/>
  <c r="G45" i="2" l="1"/>
  <c r="I45" i="2" s="1"/>
  <c r="C15" i="1"/>
  <c r="C19" i="1" s="1"/>
  <c r="C22" i="1" s="1"/>
  <c r="G43" i="2"/>
  <c r="I43" i="2" s="1"/>
  <c r="G20" i="1" s="1"/>
  <c r="G42" i="2"/>
  <c r="I42" i="2" s="1"/>
  <c r="G19" i="1" s="1"/>
  <c r="G38" i="2"/>
  <c r="I38" i="2" s="1"/>
  <c r="G15" i="1" s="1"/>
  <c r="G40" i="2"/>
  <c r="I40" i="2" s="1"/>
  <c r="G17" i="1" s="1"/>
  <c r="G39" i="2"/>
  <c r="I39" i="2" s="1"/>
  <c r="G16" i="1" s="1"/>
  <c r="G44" i="2"/>
  <c r="I44" i="2" s="1"/>
  <c r="G21" i="1" s="1"/>
  <c r="G41" i="2"/>
  <c r="I41" i="2" s="1"/>
  <c r="G18" i="1" s="1"/>
  <c r="H46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<sst xmlns="http://schemas.openxmlformats.org/spreadsheetml/2006/main" count="623" uniqueCount="420">
  <si>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</si>
  <si>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</si>
  <si>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</si>
  <si>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</si>
  <si>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</si>
  <si>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</si>
  <si>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</si>
  <si>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</si>
  <si>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</si>
  <si>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</si>
  <si>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</si>
  <si>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</si>
  <si>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</si>
  <si>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</si>
  <si>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</si>
  <si>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</si>
  <si>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</si>
  <si>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</si>
  <si>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</si>
  <si>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</si>
  <si>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</si>
  <si>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</si>
  <si>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</si>
  <si>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</si>
  <si>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</si>
  <si>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</si>
  <si>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</si>
  <si>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</si>
  <si>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</si>
  <si>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</si>
  <si>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</si>
  <si>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</si>
  <si>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</si>
  <si>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</si>
  <si>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</si>
  <si>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</si>
  <si>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</si>
  <si>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</si>
  <si>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</si>
  <si>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</si>
  <si>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</si>
  <si>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</si>
  <si>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</si>
  <si>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</si>
  <si>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</si>
  <si>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</si>
  <si>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</si>
  <si>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</si>
  <si>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</si>
  <si>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</si>
  <si>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</si>
  <si>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</si>
  <si>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</si>
  <si>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</si>
  <si>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</si>
  <si>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</si>
  <si>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</si>
  <si>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</si>
  <si>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</si>
  <si>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</si>
  <si>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</si>
  <si>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</si>
  <si>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</si>
  <si>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</si>
  <si>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</si>
  <si>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</si>
  <si>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</si>
  <si>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</si>
  <si>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</si>
  <si>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</si>
  <si>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</si>
  <si>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</si>
  <si>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</si>
  <si>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</si>
  <si>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</si>
  <si>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</si>
  <si>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</si>
  <si>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</si>
  <si>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</si>
  <si>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24/1</t>
  </si>
  <si>
    <t>Hala depozitáře Těšetice</t>
  </si>
  <si>
    <t>Stavební část</t>
  </si>
  <si>
    <t>24/1/VD</t>
  </si>
  <si>
    <t>Hala depozitáře Těšetice_finální VD_25_2_2025</t>
  </si>
  <si>
    <t>0</t>
  </si>
  <si>
    <t>Přípravné práce</t>
  </si>
  <si>
    <t>001</t>
  </si>
  <si>
    <t>Geodetické vytyčení stavby - založení objektu /pro základy, pro skelet.konstrukci/</t>
  </si>
  <si>
    <t>soubor</t>
  </si>
  <si>
    <t>002</t>
  </si>
  <si>
    <t>Provedení sond v areálu-zjištění polohy stáv.IS v místě navrh.objektu haly (odhad)</t>
  </si>
  <si>
    <t>003</t>
  </si>
  <si>
    <t xml:space="preserve">Dílenská dokumentace-ocelový skelet </t>
  </si>
  <si>
    <t>004</t>
  </si>
  <si>
    <t xml:space="preserve">Projektová dokumentace skutečného provedení stavby </t>
  </si>
  <si>
    <t>005</t>
  </si>
  <si>
    <t xml:space="preserve">Revize vnitřních rozvodů ZTI, ELI a VZT(ÚT) </t>
  </si>
  <si>
    <t>006</t>
  </si>
  <si>
    <t>Statický dozor-převzetí základních nosných prvků založení stavby vč.výztuže+ocel.skelet vč.zastřeše</t>
  </si>
  <si>
    <t>007</t>
  </si>
  <si>
    <t xml:space="preserve">Geometrický plán objektu (pro kolaudaci) </t>
  </si>
  <si>
    <t>121101101R00</t>
  </si>
  <si>
    <t xml:space="preserve">Sejmutí ornice s přemístěním do 50 m </t>
  </si>
  <si>
    <t>m3</t>
  </si>
  <si>
    <t>131201109R00</t>
  </si>
  <si>
    <t xml:space="preserve">Příplatek za lepivost - hloubení nezap.jam v hor.3 </t>
  </si>
  <si>
    <t>131201110R00</t>
  </si>
  <si>
    <t xml:space="preserve">Hloubení nezapaž. jam hor.3 do 50 m3, STROJNĚ </t>
  </si>
  <si>
    <t>132201111R00</t>
  </si>
  <si>
    <t xml:space="preserve">Hloubení rýh š.do 60 cm v hor.3 do 100 m3, STROJNĚ </t>
  </si>
  <si>
    <t>132201209R00</t>
  </si>
  <si>
    <t xml:space="preserve">Příplatek za lepivost - hloubení rýh 200cm v hor.3 </t>
  </si>
  <si>
    <t>162201102R00</t>
  </si>
  <si>
    <t xml:space="preserve">Vodorovné přemístění výkopku z hor.1-4 do 50 m </t>
  </si>
  <si>
    <t>182001111R00</t>
  </si>
  <si>
    <t>Plošná úprava terénu, nerovnosti do 10 cm v rovině POZN. úprava okolí dokončené haly vč.zpevn.ploch</t>
  </si>
  <si>
    <t>m2</t>
  </si>
  <si>
    <t>2</t>
  </si>
  <si>
    <t>Základy a zvláštní zakládání</t>
  </si>
  <si>
    <t>271531111RK1</t>
  </si>
  <si>
    <t>Polštář základu z kameniva hr. drceného 0-63 mm POZN: spodní /nosný/ vrstva kameniva</t>
  </si>
  <si>
    <t>271571111R00</t>
  </si>
  <si>
    <t>Polštář základ.patek ze štěrkopísku tříděného POZN: nosný podklad pod základové patky</t>
  </si>
  <si>
    <t>272321611R00</t>
  </si>
  <si>
    <t xml:space="preserve">Železobeton základových patek C 30/37 </t>
  </si>
  <si>
    <t>272361821R00</t>
  </si>
  <si>
    <t xml:space="preserve">Výztuž základových patek z oceli 10 505 </t>
  </si>
  <si>
    <t>t</t>
  </si>
  <si>
    <t>273313311R00</t>
  </si>
  <si>
    <t>Beton základových desek prostý C 8/10 POZN. podkladní beton základ.patek</t>
  </si>
  <si>
    <t>273321321R00</t>
  </si>
  <si>
    <t>Železobeton základových desek C 20/25 POZN: beton.podkladní mazanina tl. 130(220) mm</t>
  </si>
  <si>
    <t>273351215RT1</t>
  </si>
  <si>
    <t>Bednění stěn základových desek (prkna) - zřízení POZN: pomocné bednění pro patky a pasy nad terénem</t>
  </si>
  <si>
    <t>273351216R00</t>
  </si>
  <si>
    <t xml:space="preserve">Bednění stěn základových desek - odstranění </t>
  </si>
  <si>
    <t>273361921RT5</t>
  </si>
  <si>
    <t>Výztuž základových desek ze svařovaných sítí průměr drátu 6,0 - oka 150/150 mm - 123 ks</t>
  </si>
  <si>
    <t>274272120RT3</t>
  </si>
  <si>
    <t>Zdivo základové z bednicích tvárnic, tl. 20 cm výplň tvárnic betonem C 16/20</t>
  </si>
  <si>
    <t>274272130RT3</t>
  </si>
  <si>
    <t>Zdivo základové z bednicích tvárnic, tl. 25 cm výplň tvárnic betonem C 16/20</t>
  </si>
  <si>
    <t>274313621R00</t>
  </si>
  <si>
    <t xml:space="preserve">Beton základových pasů prostý C 20/25 </t>
  </si>
  <si>
    <t>274353131R00</t>
  </si>
  <si>
    <t xml:space="preserve">Bednění prostupů pasů do 0,10 m2, hl. 1 m </t>
  </si>
  <si>
    <t>kus</t>
  </si>
  <si>
    <t>274361821R00</t>
  </si>
  <si>
    <t xml:space="preserve">Výztuž základových pasů z betonářské oceli 10 505 </t>
  </si>
  <si>
    <t>271100010RA0</t>
  </si>
  <si>
    <t>Vyrovn.polštář ze štěrkopísku 0/32 mm tl.100 mm POZN. horní/vyrovnávací/vrstva kameniva</t>
  </si>
  <si>
    <t>3</t>
  </si>
  <si>
    <t>Svislé a kompletní konstrukce</t>
  </si>
  <si>
    <t>342255026R00</t>
  </si>
  <si>
    <t xml:space="preserve">Příčky z desek Ytong tl. 12,5 cm </t>
  </si>
  <si>
    <t>342255028R00</t>
  </si>
  <si>
    <t xml:space="preserve">Příčky z desek Ytong tl. 15 cm </t>
  </si>
  <si>
    <t>347211112R0A</t>
  </si>
  <si>
    <t xml:space="preserve">Zděná předstěna z příčkovek Ytong tl.125 mm </t>
  </si>
  <si>
    <t>417320040RA0</t>
  </si>
  <si>
    <t>Ztužující věnec ŽB /zhlaví zděných příček/ vč.bednění, výztuž: 1x tyč.ocel pr.12mm</t>
  </si>
  <si>
    <t>m</t>
  </si>
  <si>
    <t>4</t>
  </si>
  <si>
    <t>Vodorovné konstrukce</t>
  </si>
  <si>
    <t>411354256R0A</t>
  </si>
  <si>
    <t>444173003R0A</t>
  </si>
  <si>
    <t xml:space="preserve">Olemování konstrukce stropu z trapéz.plechů </t>
  </si>
  <si>
    <t>767586101R00</t>
  </si>
  <si>
    <t>Nosný rošt podhledu Armstrong, Prelude 24 POZN: strop.podhled v místn. pro práci se vzorky</t>
  </si>
  <si>
    <t>767586221RT1</t>
  </si>
  <si>
    <t>Podhled minerální (kazety 60x60 cm) do vlhkého prostředí</t>
  </si>
  <si>
    <t>5</t>
  </si>
  <si>
    <t>Komunikace</t>
  </si>
  <si>
    <t>639571205R0A</t>
  </si>
  <si>
    <t>Okapový chodník podél budovy z kačírku tl. 50 mm vč.zahrad.obrubníku tl.40 cm</t>
  </si>
  <si>
    <t>591050020RAA</t>
  </si>
  <si>
    <t>Komunikace z dlažby zámkové, podklad štěrkopísek dlažba přírodní tloušťka 8 cm</t>
  </si>
  <si>
    <t>591050020RAB</t>
  </si>
  <si>
    <t>Komunikace z dlažby vsakovací do štěrku 4/8 mm LORA tl.8 cm, POZN. příjezd.komunik.+park.plocha</t>
  </si>
  <si>
    <t>61</t>
  </si>
  <si>
    <t>Upravy povrchů vnitřní</t>
  </si>
  <si>
    <t>610991111R00</t>
  </si>
  <si>
    <t xml:space="preserve">Zakrývání výplní vnitřních otvorů </t>
  </si>
  <si>
    <t>611471411R00</t>
  </si>
  <si>
    <t xml:space="preserve">Úprava stropů a stěn aktiv.štukem tl. 2 - 3 mm </t>
  </si>
  <si>
    <t>611481211RT2</t>
  </si>
  <si>
    <t>Montáž výztužné sítě (perlinky) do stěrky vč.výztužné sítě a stěrkového tmelu Baumit</t>
  </si>
  <si>
    <t>62</t>
  </si>
  <si>
    <t>Úpravy povrchů vnější</t>
  </si>
  <si>
    <t>622311521RT1</t>
  </si>
  <si>
    <t>Zateplovací systém Baumit, sokl, XPS tl. 80 mm s omítkou GranoporTop 3,1 kg/m2  POZN: sokl</t>
  </si>
  <si>
    <t>62-01</t>
  </si>
  <si>
    <t>62-02</t>
  </si>
  <si>
    <t>62-03</t>
  </si>
  <si>
    <t>63</t>
  </si>
  <si>
    <t>Podlahy a podlahové konstrukce</t>
  </si>
  <si>
    <t>631312611RM1</t>
  </si>
  <si>
    <t xml:space="preserve">Mazanina betonová tl. 5 - 8 cm C 16/20 </t>
  </si>
  <si>
    <t>631316210R00</t>
  </si>
  <si>
    <t>Leštěný drátkobeton tl.10-12cm strojně hlazený lak POZN: hala depozitáře (míst.JZT01N01001)</t>
  </si>
  <si>
    <t>631319171R00</t>
  </si>
  <si>
    <t xml:space="preserve">Příplatek za stržení povrchu mazaniny tl. 8 cm </t>
  </si>
  <si>
    <t>631362021R00</t>
  </si>
  <si>
    <t xml:space="preserve">Výztuž mazanin svařovanou sítí z drátů Kari </t>
  </si>
  <si>
    <t>63-01</t>
  </si>
  <si>
    <t>D+MTŽ ocelový "L"- úhelník 60x60 mm dl.4,0m práh pro vjezdové vrata</t>
  </si>
  <si>
    <t>64</t>
  </si>
  <si>
    <t>Výplně otvorů</t>
  </si>
  <si>
    <t>64-01</t>
  </si>
  <si>
    <t>64-02</t>
  </si>
  <si>
    <t>64-03</t>
  </si>
  <si>
    <t>D+MTŽ hliníkových 2křídl.vrat zateplených stavební otvor: 288x225 cm</t>
  </si>
  <si>
    <t>8</t>
  </si>
  <si>
    <t>Trubní vedení</t>
  </si>
  <si>
    <t>831230010RAB</t>
  </si>
  <si>
    <t>Výtlak splašk.kanalizace z PE DN40 vč.napojení do uklidňující šachty</t>
  </si>
  <si>
    <t>831230110RA0</t>
  </si>
  <si>
    <t>Vodovodní přípojka a příp.požár.vodovodu z trub PE DN32 uložených v chráničce vč.armatur</t>
  </si>
  <si>
    <t>831350012RAC</t>
  </si>
  <si>
    <t>Kanalizace z trub PVC hrdlových DN 110, 125 a 160 hl. do 1m - dešť.kanalizace do retenč.nádrže</t>
  </si>
  <si>
    <t>896410020RAC</t>
  </si>
  <si>
    <t>Přečerpávací jímka /vč.kompletního vystrojení/ vč.zemních prací a uvedení do provozu</t>
  </si>
  <si>
    <t>8-01</t>
  </si>
  <si>
    <t>D+MTŽ prefa ŽB retenční nádrž ret.objem 15 m3 (vč.zem.prací a propojů PVC KG)</t>
  </si>
  <si>
    <t>8-02</t>
  </si>
  <si>
    <t>Prefa ŽBsediment.jímky - 1x8m3 +1x4+2 m3 (2 komor) vč.zemních prací a propojení PVC KG</t>
  </si>
  <si>
    <t>8-03</t>
  </si>
  <si>
    <t>Vsakovací pole z plast.boxů RAUSSIKO 8.6-10,4x6,4m vč.zem.prací - viz.výkres D 4.1.2</t>
  </si>
  <si>
    <t>8-04</t>
  </si>
  <si>
    <t>Průmysl. čistírna odpad.vod  (vč.kontejneru) vč.zemních prací, technologie a zprovoznění</t>
  </si>
  <si>
    <t>8-05</t>
  </si>
  <si>
    <t>Přeložka stávaj.vnitroareálového vodovodu dl.83,7m POZN: kolize navrh.objektem -viz.situace ZTI</t>
  </si>
  <si>
    <t>94</t>
  </si>
  <si>
    <t>Lešení a stavební výtahy</t>
  </si>
  <si>
    <t>941955003R00</t>
  </si>
  <si>
    <t xml:space="preserve">Lešení lehké pomocné, výška podlahy do 2,5 m </t>
  </si>
  <si>
    <t>943943221R00</t>
  </si>
  <si>
    <t xml:space="preserve">Montáž lešení prostorové lehké, do 200kg, H 10 m </t>
  </si>
  <si>
    <t>943943292R00</t>
  </si>
  <si>
    <t xml:space="preserve">Příplatek za každý měsíc použití k pol..3221, 3222 </t>
  </si>
  <si>
    <t>943943821R00</t>
  </si>
  <si>
    <t xml:space="preserve">Demontáž lešení, prostor. lehké, 200 kPa, H 10 m </t>
  </si>
  <si>
    <t>95</t>
  </si>
  <si>
    <t>Dokončovací konstrukce na pozemních stavbách</t>
  </si>
  <si>
    <t>771101101R00</t>
  </si>
  <si>
    <t xml:space="preserve">Vysátí podlah průmyslovým vysavačem </t>
  </si>
  <si>
    <t>952901111R00</t>
  </si>
  <si>
    <t xml:space="preserve">Vyčištění budov o výšce podlaží do 4 m </t>
  </si>
  <si>
    <t>95-01</t>
  </si>
  <si>
    <t>D+MTŽ přisávací potrubí místností DN150 vč.zpětné klapky z depozitu</t>
  </si>
  <si>
    <t>95-02</t>
  </si>
  <si>
    <t xml:space="preserve">D+MTŽ PHP s hasící schopností 21A </t>
  </si>
  <si>
    <t>96</t>
  </si>
  <si>
    <t>Bourání konstrukcí</t>
  </si>
  <si>
    <t>961100015RA0</t>
  </si>
  <si>
    <t>Bourání základů z betonu prostého POZN: betonová terén.zeď v zadní části pozemku</t>
  </si>
  <si>
    <t>962100021RA0</t>
  </si>
  <si>
    <t>Bourání nadzákladového zdiva z betonu prostého POZN: betonová terén.zeď v zadní části pozemku</t>
  </si>
  <si>
    <t>99</t>
  </si>
  <si>
    <t>Staveništní přesun hmot</t>
  </si>
  <si>
    <t>998014011R0A</t>
  </si>
  <si>
    <t xml:space="preserve">Přesun hmot, budovy mont. jednopodl.s opláštěním </t>
  </si>
  <si>
    <t>711</t>
  </si>
  <si>
    <t>Izolace proti vodě</t>
  </si>
  <si>
    <t>711111001R00</t>
  </si>
  <si>
    <t xml:space="preserve">Izolace proti vlhkosti vodor. nátěr ALP za studena </t>
  </si>
  <si>
    <t>711112001R00</t>
  </si>
  <si>
    <t xml:space="preserve">Izolace proti vlhkosti svis. nátěr ALP, za studena </t>
  </si>
  <si>
    <t>711132311R00</t>
  </si>
  <si>
    <t>Prov. izolace nopovou fólií svisle sokl objektu (okap.chodník+chodník)</t>
  </si>
  <si>
    <t>711141559RY2</t>
  </si>
  <si>
    <t>Izolace proti vlhk. vodorovná pásy přitavením vč.dodávky modifik.asf.pásu</t>
  </si>
  <si>
    <t>711142559RY2</t>
  </si>
  <si>
    <t>Izolace proti vlhkosti svislá pásy přitavením 1 vrstva - včetně dodávky modifik.asf.pásu</t>
  </si>
  <si>
    <t>711212002R00</t>
  </si>
  <si>
    <t xml:space="preserve">Stěrka hydroizolační těsnicí hmotou </t>
  </si>
  <si>
    <t>711212601R00</t>
  </si>
  <si>
    <t xml:space="preserve">Těsnicí pás do spoje podlaha - stěna </t>
  </si>
  <si>
    <t>11163111.R</t>
  </si>
  <si>
    <t>Lak asfaltový izolační ALP-PENETRAL</t>
  </si>
  <si>
    <t>kg</t>
  </si>
  <si>
    <t>998711201R00</t>
  </si>
  <si>
    <t xml:space="preserve">Přesun hmot pro izolace proti vodě, výšky do 6 m </t>
  </si>
  <si>
    <t>713</t>
  </si>
  <si>
    <t>Izolace tepelné</t>
  </si>
  <si>
    <t>713111221RK2</t>
  </si>
  <si>
    <t>Montáž parozábrany, přelep.spojů POZN: shora na provedený trapéz.plech</t>
  </si>
  <si>
    <t>713121121R00</t>
  </si>
  <si>
    <t xml:space="preserve">Izolace tepelná podlah lepením, dvouvrstvá </t>
  </si>
  <si>
    <t>713191100RT9</t>
  </si>
  <si>
    <t>Položení izolační fólie včetně dodávky fólie PE</t>
  </si>
  <si>
    <t>713191221R0A</t>
  </si>
  <si>
    <t>Izolace tepelná podlah obložení stěn pásky 100 mm vč.dodávky pásku s folií</t>
  </si>
  <si>
    <t>28375766.A</t>
  </si>
  <si>
    <t>Deska polystyrén samozhášivý EPS100</t>
  </si>
  <si>
    <t>998713201R00</t>
  </si>
  <si>
    <t xml:space="preserve">Přesun hmot pro izolace tepelné, výšky do 6 m </t>
  </si>
  <si>
    <t>725</t>
  </si>
  <si>
    <t>Zařizovací předměty</t>
  </si>
  <si>
    <t>725-01</t>
  </si>
  <si>
    <t>725-02</t>
  </si>
  <si>
    <t>Nerezový stůl rohový s otvory pro 2 dřezy 160x70x85cm+120x70*85cm</t>
  </si>
  <si>
    <t>725-03</t>
  </si>
  <si>
    <t>Nerezový stůl s otvory pro 3 dřezy 265x70x85 cm</t>
  </si>
  <si>
    <t>725-04</t>
  </si>
  <si>
    <t>Nerezový stůl s otvorem pro 1 dřez 120x70x85cm</t>
  </si>
  <si>
    <t>725-05</t>
  </si>
  <si>
    <t>Nerezový stůl pracovní (bez spodní police) š.120cm</t>
  </si>
  <si>
    <t>725-06</t>
  </si>
  <si>
    <t xml:space="preserve">Nerezová skříň 80x50x200 cm </t>
  </si>
  <si>
    <t>725-07</t>
  </si>
  <si>
    <t xml:space="preserve">Nerezová skříňka pod stůl - otevíravá uzamykatelná </t>
  </si>
  <si>
    <t>725-08</t>
  </si>
  <si>
    <t>Otevřená police nerezová (dvoupolice) 120x30cm</t>
  </si>
  <si>
    <t>725-09</t>
  </si>
  <si>
    <t>Závěs koupelnový na tyči š.2,69 m místn.č. JZT01N01002</t>
  </si>
  <si>
    <t>725-10</t>
  </si>
  <si>
    <t xml:space="preserve">Židle pracovní na kolečkách s plast.sedákem PUR </t>
  </si>
  <si>
    <t>725-11</t>
  </si>
  <si>
    <t>Skříň na sušení vzorků (ocelová) š.400cm (v.200cm) viz.samostatný nákres</t>
  </si>
  <si>
    <t>725-12</t>
  </si>
  <si>
    <t>Příplatek-police pro zachytávání vody ze vzorků POZN: ke skříním v pol. 725-11</t>
  </si>
  <si>
    <t>725-13</t>
  </si>
  <si>
    <t>725-14</t>
  </si>
  <si>
    <t>998725201R00</t>
  </si>
  <si>
    <t xml:space="preserve">Přesun hmot pro zařizovací předměty, výšky do 6 m </t>
  </si>
  <si>
    <t>730</t>
  </si>
  <si>
    <t>Ústřední vytápění</t>
  </si>
  <si>
    <t>730-01</t>
  </si>
  <si>
    <t>764</t>
  </si>
  <si>
    <t>Konstrukce klempířské</t>
  </si>
  <si>
    <t>764-01</t>
  </si>
  <si>
    <t>Dodávka+MTŽ klempířských konstrukcí na objektu lemování, rohy, spoje, parapety, střeš.žlaby+svody</t>
  </si>
  <si>
    <t>998764201R00</t>
  </si>
  <si>
    <t xml:space="preserve">Přesun hmot pro klempířské konstr., výšky do 6 m </t>
  </si>
  <si>
    <t>767</t>
  </si>
  <si>
    <t>Konstrukce zámečnické</t>
  </si>
  <si>
    <t>767995106R0A</t>
  </si>
  <si>
    <t>767-01</t>
  </si>
  <si>
    <t>767-02</t>
  </si>
  <si>
    <t>767-03</t>
  </si>
  <si>
    <t>767-04</t>
  </si>
  <si>
    <t>Posuvný regálový systém viz.samostatná specifikace</t>
  </si>
  <si>
    <t>771</t>
  </si>
  <si>
    <t>Podlahy z dlaždic a obklady</t>
  </si>
  <si>
    <t>771101210R00</t>
  </si>
  <si>
    <t xml:space="preserve">Penetrace podkladu pod dlažby </t>
  </si>
  <si>
    <t>771411014R00</t>
  </si>
  <si>
    <t>Obklad soklíků z keram.dlažby vč.nařezání soklu (míst.č.JZT01N01001)</t>
  </si>
  <si>
    <t>771575118R00</t>
  </si>
  <si>
    <t xml:space="preserve">Montáž podlah keram.,hladké, tmel </t>
  </si>
  <si>
    <t>59777000.A</t>
  </si>
  <si>
    <t>998771201R00</t>
  </si>
  <si>
    <t xml:space="preserve">Přesun hmot pro podlahy z dlaždic, výšky do 6 m </t>
  </si>
  <si>
    <t>781</t>
  </si>
  <si>
    <t>Obklady keramické</t>
  </si>
  <si>
    <t>781101210R00</t>
  </si>
  <si>
    <t xml:space="preserve">Penetrace podkladu pod obklady </t>
  </si>
  <si>
    <t>781230121R00</t>
  </si>
  <si>
    <t xml:space="preserve">Obkládání stěn vnitř.keram. do tmele </t>
  </si>
  <si>
    <t>597813535</t>
  </si>
  <si>
    <t>Obklad keramický (standard)</t>
  </si>
  <si>
    <t>998781201R00</t>
  </si>
  <si>
    <t xml:space="preserve">Přesun hmot pro obklady keramické, výšky do 6 m </t>
  </si>
  <si>
    <t>784</t>
  </si>
  <si>
    <t>Malby</t>
  </si>
  <si>
    <t>784161101R00</t>
  </si>
  <si>
    <t xml:space="preserve">Penetrace podkladu nátěrem HET, A - Grund 1x </t>
  </si>
  <si>
    <t>784165512R00</t>
  </si>
  <si>
    <t xml:space="preserve">Malba tekutá HET Klasik, bílá, bez penetrace, 2 x </t>
  </si>
  <si>
    <t>M21</t>
  </si>
  <si>
    <t>Elektromontáže</t>
  </si>
  <si>
    <t>210220021RT1</t>
  </si>
  <si>
    <t>Vedení uzemňovací v zemi FeZn do 120 mm2 včetně pásku FeZn 30 x 4 mm</t>
  </si>
  <si>
    <t>210100030RAA</t>
  </si>
  <si>
    <t>Přípojka elektro pro navrhovaný objekt depozitáře ve volném terénu, 2xpřívodní kabel+HDO (viz.PD)</t>
  </si>
  <si>
    <t>210200020RAC</t>
  </si>
  <si>
    <t>komple</t>
  </si>
  <si>
    <t>M21-01</t>
  </si>
  <si>
    <t>Vnitřní elektroinstalace - viz.výkaz výměr dle projektové dokumentace ELI</t>
  </si>
  <si>
    <t>M21-02</t>
  </si>
  <si>
    <t>D+MTŽ pomoc.nosná konstrukce páteřních rozvodů POZN. táhla 2x+jekl (vodor.) - po obvod haly</t>
  </si>
  <si>
    <t>M21-03</t>
  </si>
  <si>
    <t>Slaboproud - PZTS-EZS, EKV viz.výkaz výměr PZTS-EZS, EKV</t>
  </si>
  <si>
    <t>M21-04</t>
  </si>
  <si>
    <t>Slaboproud - strukturovaná kabeláž viz. výkaz výměr SK</t>
  </si>
  <si>
    <t>M21-05</t>
  </si>
  <si>
    <t>Slaboproud - přípojka SLP viz. výkaz výměr SLP</t>
  </si>
  <si>
    <t>D96</t>
  </si>
  <si>
    <t>Přesuny suti a vybouraných hmot</t>
  </si>
  <si>
    <t>979082113R00</t>
  </si>
  <si>
    <t xml:space="preserve">Vodorovná doprava suti po suchu do 1000 m </t>
  </si>
  <si>
    <t>979082119R00</t>
  </si>
  <si>
    <t xml:space="preserve">Příplatek k přesunu suti za každých dalších 1000 m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</si>
  <si>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</si>
  <si>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</si>
  <si>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</si>
  <si>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</si>
  <si>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</si>
  <si>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</si>
  <si>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</si>
  <si>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</si>
  <si>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</si>
  <si>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</si>
  <si>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Dodávka a montáž kolejnic pro posuvné regály vč.dopravného (místn.č.JZT01N01001), kolejnice budou zality přímo do podlahy místnosti - viz samostatna specifikace</t>
  </si>
  <si>
    <t>Dodávka keramic.dlažby 300/300 s protiskluznou úpravou  min.R10</t>
  </si>
  <si>
    <t>Vzduchotechnika + UT -viz výkaz výměr dle samostatné porjekt.dokumentace</t>
  </si>
  <si>
    <t>Vnitř.vodovod+kanalizace+zařizov.předměty ZTI viz.výkaz výměr dle samostatné proj.dokumentace ZTI/</t>
  </si>
  <si>
    <t>Uzemnění nerezového interiéru</t>
  </si>
  <si>
    <t>Dodávka+MTŽ plastových výplní otvorů okna-6 ks + vstupní dveře-4 ks, z toho jedny dveře EW 15 DP3</t>
  </si>
  <si>
    <t>Strop z plech pozink.trapézového (v.vlny 153 mm) vč.dodávky trapéz.plechu TR153, požární odolnost dle PBŘ</t>
  </si>
  <si>
    <t>Dodávka+MTŽ stěnových PUR/PIR panelů tl.12cm (vč.prořezů), požární odolnost dle PBŘ</t>
  </si>
  <si>
    <t>Dodávka+MTŽ střešní PUR/PIR panelů tl.12cm hala depozitáře, požární odolnost dle PBŘ</t>
  </si>
  <si>
    <t>Výroba a montáž kov. atypických konstr. do 250 kg ocelový skelet objektu, požární odolnost dle PBŘ</t>
  </si>
  <si>
    <t>Dodávka+MTŽ střešních vaznic METSEC zinkované z výroby, požární odolnost dle PBŘ</t>
  </si>
  <si>
    <t xml:space="preserve">Základní+vrchní nátěr ocel.konstrukcí tryskání všech dílců 120 my, (typ nátěru ve vazbě na vypočtenou požární odolnost konstrukcí dle PBŘ) </t>
  </si>
  <si>
    <t xml:space="preserve">Vozík dvoupolicový s madlem 60x100 cm pr.kol 200 mm, nosnost min 500kg, nosnost horní police min 200kg, </t>
  </si>
  <si>
    <t>Pojízdný obslužný můstek hliníkový s plošinou 60x80cm a zábradlím, maximální výška 70-80 cm; maximální šířka v základně 77 cm, se 3 stupni</t>
  </si>
  <si>
    <t xml:space="preserve">Dodávka+MTŽ pásový světlík 10x2,5 m (zasklený polykarbonátem - Ug=1,6) - požární odolnost v souladu s PBŘ </t>
  </si>
  <si>
    <t>Dodávka+MTŽ střešního pláště - přístřešek trapéz+zateplení do 160 mm, požární odolnost dle PBŘ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</si>
</sst>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0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0" fillId="0" borderId="0" xfId="1" applyFont="1"/>
    <xf numFmtId="0" fontId="10" fillId="0" borderId="0" xfId="1" applyAlignment="1">
      <alignment horizontal="right"/>
    </xf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17" fillId="0" borderId="59" xfId="1" applyFont="1" applyFill="1" applyBorder="1" applyAlignment="1">
      <alignment vertical="top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24/1/VD</v>
      </c>
      <c r="D2" s="5" t="str">
        <f>Rekapitulace!G2</f>
        <v>Hala depozitáře Těšetice_finální VD_25_2_2025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75</v>
      </c>
      <c r="B5" s="18"/>
      <c r="C5" s="19" t="s">
        <v>81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13" t="s">
        <v>10</v>
      </c>
      <c r="G6" s="21">
        <v>0</v>
      </c>
    </row>
    <row r="7" spans="1:57" ht="12.95" customHeight="1" x14ac:dyDescent="0.2">
      <c r="A7" s="22" t="s">
        <v>79</v>
      </c>
      <c r="B7" s="23"/>
      <c r="C7" s="24" t="s">
        <v>80</v>
      </c>
      <c r="D7" s="25"/>
      <c r="E7" s="25"/>
      <c r="F7" s="26" t="s">
        <v>11</v>
      </c>
      <c r="G7" s="21">
        <f>IF(PocetMJ=0,,ROUND((F30+F32)/PocetMJ,1))</f>
        <v>0</v>
      </c>
    </row>
    <row r="8" spans="1:57" x14ac:dyDescent="0.2">
      <c r="A8" s="27" t="s">
        <v>12</v>
      </c>
      <c r="B8" s="13"/>
      <c r="C8" s="179"/>
      <c r="D8" s="179"/>
      <c r="E8" s="180"/>
      <c r="F8" s="13" t="s">
        <v>13</v>
      </c>
      <c r="G8" s="28"/>
    </row>
    <row r="9" spans="1:57" x14ac:dyDescent="0.2">
      <c r="A9" s="27" t="s">
        <v>14</v>
      </c>
      <c r="B9" s="13"/>
      <c r="C9" s="179">
        <f>Projektant</f>
        <v>0</v>
      </c>
      <c r="D9" s="179"/>
      <c r="E9" s="180"/>
      <c r="F9" s="13"/>
      <c r="G9" s="28"/>
    </row>
    <row r="10" spans="1:57" x14ac:dyDescent="0.2">
      <c r="A10" s="27" t="s">
        <v>15</v>
      </c>
      <c r="B10" s="13"/>
      <c r="C10" s="179"/>
      <c r="D10" s="179"/>
      <c r="E10" s="179"/>
      <c r="F10" s="13"/>
      <c r="G10" s="29"/>
      <c r="H10" s="30"/>
    </row>
    <row r="11" spans="1:57" ht="13.5" customHeight="1" x14ac:dyDescent="0.2">
      <c r="A11" s="27" t="s">
        <v>16</v>
      </c>
      <c r="B11" s="13"/>
      <c r="C11" s="179"/>
      <c r="D11" s="179"/>
      <c r="E11" s="179"/>
      <c r="F11" s="13" t="s">
        <v>17</v>
      </c>
      <c r="G11" s="29" t="s">
        <v>79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18</v>
      </c>
      <c r="B12" s="10"/>
      <c r="C12" s="181"/>
      <c r="D12" s="181"/>
      <c r="E12" s="181"/>
      <c r="F12" s="33" t="s">
        <v>19</v>
      </c>
      <c r="G12" s="34"/>
    </row>
    <row r="13" spans="1:57" ht="28.5" customHeight="1" thickBot="1" x14ac:dyDescent="0.25">
      <c r="A13" s="35" t="s">
        <v>20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21</v>
      </c>
      <c r="B14" s="40"/>
      <c r="C14" s="41"/>
      <c r="D14" s="42" t="s">
        <v>22</v>
      </c>
      <c r="E14" s="43"/>
      <c r="F14" s="43"/>
      <c r="G14" s="41"/>
    </row>
    <row r="15" spans="1:57" ht="15.95" customHeight="1" x14ac:dyDescent="0.2">
      <c r="A15" s="44"/>
      <c r="B15" s="45" t="s">
        <v>23</v>
      </c>
      <c r="C15" s="46">
        <f>HSV</f>
        <v>0</v>
      </c>
      <c r="D15" s="47" t="str">
        <f>Rekapitulace!A38</f>
        <v>Ztížené výrobní podmínky</v>
      </c>
      <c r="E15" s="48"/>
      <c r="F15" s="49"/>
      <c r="G15" s="46">
        <f>Rekapitulace!I38</f>
        <v>0</v>
      </c>
    </row>
    <row r="16" spans="1:57" ht="15.95" customHeight="1" x14ac:dyDescent="0.2">
      <c r="A16" s="44" t="s">
        <v>24</v>
      </c>
      <c r="B16" s="45" t="s">
        <v>25</v>
      </c>
      <c r="C16" s="46">
        <f>PSV</f>
        <v>0</v>
      </c>
      <c r="D16" s="9" t="str">
        <f>Rekapitulace!A39</f>
        <v>Oborová přirážka</v>
      </c>
      <c r="E16" s="50"/>
      <c r="F16" s="51"/>
      <c r="G16" s="46">
        <f>Rekapitulace!I39</f>
        <v>0</v>
      </c>
    </row>
    <row r="17" spans="1:7" ht="15.95" customHeight="1" x14ac:dyDescent="0.2">
      <c r="A17" s="44" t="s">
        <v>26</v>
      </c>
      <c r="B17" s="45" t="s">
        <v>27</v>
      </c>
      <c r="C17" s="46">
        <f>Mont</f>
        <v>0</v>
      </c>
      <c r="D17" s="9" t="str">
        <f>Rekapitulace!A40</f>
        <v>Přesun stavebních kapacit</v>
      </c>
      <c r="E17" s="50"/>
      <c r="F17" s="51"/>
      <c r="G17" s="46">
        <f>Rekapitulace!I40</f>
        <v>0</v>
      </c>
    </row>
    <row r="18" spans="1:7" ht="15.95" customHeight="1" x14ac:dyDescent="0.2">
      <c r="A18" s="52" t="s">
        <v>28</v>
      </c>
      <c r="B18" s="53" t="s">
        <v>29</v>
      </c>
      <c r="C18" s="46">
        <f>Dodavka</f>
        <v>0</v>
      </c>
      <c r="D18" s="9" t="str">
        <f>Rekapitulace!A41</f>
        <v>Mimostaveništní doprava</v>
      </c>
      <c r="E18" s="50"/>
      <c r="F18" s="51"/>
      <c r="G18" s="46">
        <f>Rekapitulace!I41</f>
        <v>0</v>
      </c>
    </row>
    <row r="19" spans="1:7" ht="15.95" customHeight="1" x14ac:dyDescent="0.2">
      <c r="A19" s="54" t="s">
        <v>30</v>
      </c>
      <c r="B19" s="45"/>
      <c r="C19" s="46">
        <f>SUM(C15:C18)</f>
        <v>0</v>
      </c>
      <c r="D19" s="9" t="str">
        <f>Rekapitulace!A42</f>
        <v>Zařízení staveniště</v>
      </c>
      <c r="E19" s="50"/>
      <c r="F19" s="51"/>
      <c r="G19" s="46">
        <f>Rekapitulace!I42</f>
        <v>0</v>
      </c>
    </row>
    <row r="20" spans="1:7" ht="15.95" customHeight="1" x14ac:dyDescent="0.2">
      <c r="A20" s="54"/>
      <c r="B20" s="45"/>
      <c r="C20" s="46"/>
      <c r="D20" s="9" t="str">
        <f>Rekapitulace!A43</f>
        <v>Provoz investora</v>
      </c>
      <c r="E20" s="50"/>
      <c r="F20" s="51"/>
      <c r="G20" s="46">
        <f>Rekapitulace!I43</f>
        <v>0</v>
      </c>
    </row>
    <row r="21" spans="1:7" ht="15.95" customHeight="1" x14ac:dyDescent="0.2">
      <c r="A21" s="54" t="s">
        <v>31</v>
      </c>
      <c r="B21" s="45"/>
      <c r="C21" s="46">
        <f>HZS</f>
        <v>0</v>
      </c>
      <c r="D21" s="9" t="str">
        <f>Rekapitulace!A44</f>
        <v>Kompletační činnost (IČD)</v>
      </c>
      <c r="E21" s="50"/>
      <c r="F21" s="51"/>
      <c r="G21" s="46">
        <f>Rekapitulace!I44</f>
        <v>0</v>
      </c>
    </row>
    <row r="22" spans="1:7" ht="15.95" customHeight="1" x14ac:dyDescent="0.2">
      <c r="A22" s="55" t="s">
        <v>32</v>
      </c>
      <c r="B22" s="56"/>
      <c r="C22" s="46">
        <f>C19+C21</f>
        <v>0</v>
      </c>
      <c r="D22" s="9" t="s">
        <v>33</v>
      </c>
      <c r="E22" s="50"/>
      <c r="F22" s="51"/>
      <c r="G22" s="46">
        <f>G23-SUM(G15:G21)</f>
        <v>0</v>
      </c>
    </row>
    <row r="23" spans="1:7" ht="15.95" customHeight="1" thickBot="1" x14ac:dyDescent="0.25">
      <c r="A23" s="182" t="s">
        <v>34</v>
      </c>
      <c r="B23" s="183"/>
      <c r="C23" s="57">
        <f>C22+G23</f>
        <v>0</v>
      </c>
      <c r="D23" s="58" t="s">
        <v>35</v>
      </c>
      <c r="E23" s="59"/>
      <c r="F23" s="60"/>
      <c r="G23" s="46">
        <f>VRN</f>
        <v>0</v>
      </c>
    </row>
    <row r="24" spans="1:7" x14ac:dyDescent="0.2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">
      <c r="A25" s="55" t="s">
        <v>39</v>
      </c>
      <c r="B25" s="56"/>
      <c r="C25" s="66"/>
      <c r="D25" s="56" t="s">
        <v>39</v>
      </c>
      <c r="E25" s="56"/>
      <c r="F25" s="67" t="s">
        <v>39</v>
      </c>
      <c r="G25" s="68"/>
    </row>
    <row r="26" spans="1:7" ht="37.5" customHeight="1" x14ac:dyDescent="0.2">
      <c r="A26" s="55" t="s">
        <v>40</v>
      </c>
      <c r="B26" s="69"/>
      <c r="C26" s="66"/>
      <c r="D26" s="56" t="s">
        <v>40</v>
      </c>
      <c r="E26" s="56"/>
      <c r="F26" s="67" t="s">
        <v>40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41</v>
      </c>
      <c r="B28" s="56"/>
      <c r="C28" s="66"/>
      <c r="D28" s="67" t="s">
        <v>42</v>
      </c>
      <c r="E28" s="66"/>
      <c r="F28" s="56" t="s">
        <v>42</v>
      </c>
      <c r="G28" s="68"/>
    </row>
    <row r="29" spans="1:7" ht="69" customHeight="1" x14ac:dyDescent="0.2">
      <c r="A29" s="55"/>
      <c r="B29" s="56"/>
      <c r="C29" s="71">
        <v>0</v>
      </c>
      <c r="D29" s="72"/>
      <c r="E29" s="71"/>
      <c r="F29" s="56"/>
      <c r="G29" s="68"/>
    </row>
    <row r="30" spans="1:7" x14ac:dyDescent="0.2">
      <c r="A30" s="73" t="s">
        <v>43</v>
      </c>
      <c r="B30" s="74"/>
      <c r="C30" s="75">
        <v>0</v>
      </c>
      <c r="D30" s="74" t="s">
        <v>44</v>
      </c>
      <c r="E30" s="76"/>
      <c r="F30" s="184">
        <f>C23-F32</f>
        <v>0</v>
      </c>
      <c r="G30" s="185"/>
    </row>
    <row r="31" spans="1:7" x14ac:dyDescent="0.2">
      <c r="A31" s="73" t="s">
        <v>45</v>
      </c>
      <c r="B31" s="74"/>
      <c r="C31" s="75">
        <f>SazbaDPH1</f>
        <v>0</v>
      </c>
      <c r="D31" s="74" t="s">
        <v>46</v>
      </c>
      <c r="E31" s="76"/>
      <c r="F31" s="184">
        <f>ROUND(PRODUCT(F30,C31/100),0)</f>
        <v>0</v>
      </c>
      <c r="G31" s="185"/>
    </row>
    <row r="32" spans="1:7" x14ac:dyDescent="0.2">
      <c r="A32" s="73" t="s">
        <v>43</v>
      </c>
      <c r="B32" s="74"/>
      <c r="C32" s="75">
        <v>0</v>
      </c>
      <c r="D32" s="74" t="s">
        <v>46</v>
      </c>
      <c r="E32" s="76"/>
      <c r="F32" s="184">
        <v>0</v>
      </c>
      <c r="G32" s="185"/>
    </row>
    <row r="33" spans="1:8" x14ac:dyDescent="0.2">
      <c r="A33" s="73" t="s">
        <v>45</v>
      </c>
      <c r="B33" s="77"/>
      <c r="C33" s="78">
        <f>SazbaDPH2</f>
        <v>0</v>
      </c>
      <c r="D33" s="74" t="s">
        <v>46</v>
      </c>
      <c r="E33" s="51"/>
      <c r="F33" s="184">
        <f>ROUND(PRODUCT(F32,C33/100),0)</f>
        <v>0</v>
      </c>
      <c r="G33" s="185"/>
    </row>
    <row r="34" spans="1:8" s="82" customFormat="1" ht="19.5" customHeight="1" thickBot="1" x14ac:dyDescent="0.3">
      <c r="A34" s="79" t="s">
        <v>47</v>
      </c>
      <c r="B34" s="80"/>
      <c r="C34" s="80"/>
      <c r="D34" s="80"/>
      <c r="E34" s="81"/>
      <c r="F34" s="186">
        <f>ROUND(SUM(F30:F33),0)</f>
        <v>0</v>
      </c>
      <c r="G34" s="187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78"/>
      <c r="C37" s="178"/>
      <c r="D37" s="178"/>
      <c r="E37" s="178"/>
      <c r="F37" s="178"/>
      <c r="G37" s="178"/>
      <c r="H37" t="s">
        <v>6</v>
      </c>
    </row>
    <row r="38" spans="1:8" ht="12.75" customHeight="1" x14ac:dyDescent="0.2">
      <c r="A38" s="83"/>
      <c r="B38" s="178"/>
      <c r="C38" s="178"/>
      <c r="D38" s="178"/>
      <c r="E38" s="178"/>
      <c r="F38" s="178"/>
      <c r="G38" s="178"/>
      <c r="H38" t="s">
        <v>6</v>
      </c>
    </row>
    <row r="39" spans="1:8" x14ac:dyDescent="0.2">
      <c r="A39" s="83"/>
      <c r="B39" s="178"/>
      <c r="C39" s="178"/>
      <c r="D39" s="178"/>
      <c r="E39" s="178"/>
      <c r="F39" s="178"/>
      <c r="G39" s="178"/>
      <c r="H39" t="s">
        <v>6</v>
      </c>
    </row>
    <row r="40" spans="1:8" x14ac:dyDescent="0.2">
      <c r="A40" s="83"/>
      <c r="B40" s="178"/>
      <c r="C40" s="178"/>
      <c r="D40" s="178"/>
      <c r="E40" s="178"/>
      <c r="F40" s="178"/>
      <c r="G40" s="178"/>
      <c r="H40" t="s">
        <v>6</v>
      </c>
    </row>
    <row r="41" spans="1:8" x14ac:dyDescent="0.2">
      <c r="A41" s="83"/>
      <c r="B41" s="178"/>
      <c r="C41" s="178"/>
      <c r="D41" s="178"/>
      <c r="E41" s="178"/>
      <c r="F41" s="178"/>
      <c r="G41" s="178"/>
      <c r="H41" t="s">
        <v>6</v>
      </c>
    </row>
    <row r="42" spans="1:8" x14ac:dyDescent="0.2">
      <c r="A42" s="83"/>
      <c r="B42" s="178"/>
      <c r="C42" s="178"/>
      <c r="D42" s="178"/>
      <c r="E42" s="178"/>
      <c r="F42" s="178"/>
      <c r="G42" s="178"/>
      <c r="H42" t="s">
        <v>6</v>
      </c>
    </row>
    <row r="43" spans="1:8" x14ac:dyDescent="0.2">
      <c r="A43" s="83"/>
      <c r="B43" s="178"/>
      <c r="C43" s="178"/>
      <c r="D43" s="178"/>
      <c r="E43" s="178"/>
      <c r="F43" s="178"/>
      <c r="G43" s="178"/>
      <c r="H43" t="s">
        <v>6</v>
      </c>
    </row>
    <row r="44" spans="1:8" x14ac:dyDescent="0.2">
      <c r="A44" s="83"/>
      <c r="B44" s="178"/>
      <c r="C44" s="178"/>
      <c r="D44" s="178"/>
      <c r="E44" s="178"/>
      <c r="F44" s="178"/>
      <c r="G44" s="178"/>
      <c r="H44" t="s">
        <v>6</v>
      </c>
    </row>
    <row r="45" spans="1:8" ht="0.75" customHeight="1" x14ac:dyDescent="0.2">
      <c r="A45" s="83"/>
      <c r="B45" s="178"/>
      <c r="C45" s="178"/>
      <c r="D45" s="178"/>
      <c r="E45" s="178"/>
      <c r="F45" s="178"/>
      <c r="G45" s="178"/>
      <c r="H45" t="s">
        <v>6</v>
      </c>
    </row>
    <row r="46" spans="1:8" x14ac:dyDescent="0.2">
      <c r="B46" s="188"/>
      <c r="C46" s="188"/>
      <c r="D46" s="188"/>
      <c r="E46" s="188"/>
      <c r="F46" s="188"/>
      <c r="G46" s="188"/>
    </row>
    <row r="47" spans="1:8" x14ac:dyDescent="0.2">
      <c r="B47" s="188"/>
      <c r="C47" s="188"/>
      <c r="D47" s="188"/>
      <c r="E47" s="188"/>
      <c r="F47" s="188"/>
      <c r="G47" s="188"/>
    </row>
    <row r="48" spans="1:8" x14ac:dyDescent="0.2">
      <c r="B48" s="188"/>
      <c r="C48" s="188"/>
      <c r="D48" s="188"/>
      <c r="E48" s="188"/>
      <c r="F48" s="188"/>
      <c r="G48" s="188"/>
    </row>
    <row r="49" spans="2:7" x14ac:dyDescent="0.2">
      <c r="B49" s="188"/>
      <c r="C49" s="188"/>
      <c r="D49" s="188"/>
      <c r="E49" s="188"/>
      <c r="F49" s="188"/>
      <c r="G49" s="188"/>
    </row>
    <row r="50" spans="2:7" x14ac:dyDescent="0.2">
      <c r="B50" s="188"/>
      <c r="C50" s="188"/>
      <c r="D50" s="188"/>
      <c r="E50" s="188"/>
      <c r="F50" s="188"/>
      <c r="G50" s="188"/>
    </row>
    <row r="51" spans="2:7" x14ac:dyDescent="0.2">
      <c r="B51" s="188"/>
      <c r="C51" s="188"/>
      <c r="D51" s="188"/>
      <c r="E51" s="188"/>
      <c r="F51" s="188"/>
      <c r="G51" s="188"/>
    </row>
    <row r="52" spans="2:7" x14ac:dyDescent="0.2">
      <c r="B52" s="188"/>
      <c r="C52" s="188"/>
      <c r="D52" s="188"/>
      <c r="E52" s="188"/>
      <c r="F52" s="188"/>
      <c r="G52" s="188"/>
    </row>
    <row r="53" spans="2:7" x14ac:dyDescent="0.2">
      <c r="B53" s="188"/>
      <c r="C53" s="188"/>
      <c r="D53" s="188"/>
      <c r="E53" s="188"/>
      <c r="F53" s="188"/>
      <c r="G53" s="188"/>
    </row>
    <row r="54" spans="2:7" x14ac:dyDescent="0.2">
      <c r="B54" s="188"/>
      <c r="C54" s="188"/>
      <c r="D54" s="188"/>
      <c r="E54" s="188"/>
      <c r="F54" s="188"/>
      <c r="G54" s="188"/>
    </row>
    <row r="55" spans="2:7" x14ac:dyDescent="0.2">
      <c r="B55" s="188"/>
      <c r="C55" s="188"/>
      <c r="D55" s="188"/>
      <c r="E55" s="188"/>
      <c r="F55" s="188"/>
      <c r="G55" s="188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97"/>
  <sheetViews>
    <sheetView topLeftCell="A10" workbookViewId="0">
      <selection activeCell="E42" sqref="E4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9" t="s">
        <v>49</v>
      </c>
      <c r="B1" s="190"/>
      <c r="C1" s="84" t="str">
        <f>CONCATENATE(cislostavby," ",nazevstavby)</f>
        <v>24/1 Hala depozitáře Těšetice</v>
      </c>
      <c r="D1" s="85"/>
      <c r="E1" s="86"/>
      <c r="F1" s="85"/>
      <c r="G1" s="87" t="s">
        <v>50</v>
      </c>
      <c r="H1" s="88" t="s">
        <v>82</v>
      </c>
      <c r="I1" s="89"/>
    </row>
    <row r="2" spans="1:9" ht="13.5" thickBot="1" x14ac:dyDescent="0.25">
      <c r="A2" s="191" t="s">
        <v>51</v>
      </c>
      <c r="B2" s="192"/>
      <c r="C2" s="90" t="str">
        <f>CONCATENATE(cisloobjektu," ",nazevobjektu)</f>
        <v>1 Stavební část</v>
      </c>
      <c r="D2" s="91"/>
      <c r="E2" s="92"/>
      <c r="F2" s="91"/>
      <c r="G2" s="193" t="s">
        <v>83</v>
      </c>
      <c r="H2" s="194"/>
      <c r="I2" s="195"/>
    </row>
    <row r="3" spans="1:9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 x14ac:dyDescent="0.25">
      <c r="A4" s="93" t="s">
        <v>52</v>
      </c>
      <c r="B4" s="94"/>
      <c r="C4" s="94"/>
      <c r="D4" s="94"/>
      <c r="E4" s="94"/>
      <c r="F4" s="94"/>
      <c r="G4" s="94"/>
      <c r="H4" s="94"/>
      <c r="I4" s="94"/>
    </row>
    <row r="5" spans="1:9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 x14ac:dyDescent="0.25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9" x14ac:dyDescent="0.2">
      <c r="A7" s="174" t="str">
        <f>Položky!B7</f>
        <v>0</v>
      </c>
      <c r="B7" s="101" t="str">
        <f>Položky!C7</f>
        <v>Přípravné práce</v>
      </c>
      <c r="C7" s="56"/>
      <c r="D7" s="102"/>
      <c r="E7" s="175">
        <f>Položky!BA15</f>
        <v>0</v>
      </c>
      <c r="F7" s="176">
        <f>Položky!BB15</f>
        <v>0</v>
      </c>
      <c r="G7" s="176">
        <f>Položky!BC15</f>
        <v>0</v>
      </c>
      <c r="H7" s="176">
        <f>Položky!BD15</f>
        <v>0</v>
      </c>
      <c r="I7" s="177">
        <f>Položky!BE15</f>
        <v>0</v>
      </c>
    </row>
    <row r="8" spans="1:9" x14ac:dyDescent="0.2">
      <c r="A8" s="174" t="str">
        <f>Položky!B16</f>
        <v>1</v>
      </c>
      <c r="B8" s="101" t="str">
        <f>Položky!C16</f>
        <v>Zemní práce</v>
      </c>
      <c r="C8" s="56"/>
      <c r="D8" s="102"/>
      <c r="E8" s="175">
        <f>Položky!BA24</f>
        <v>0</v>
      </c>
      <c r="F8" s="176">
        <f>Položky!BB24</f>
        <v>0</v>
      </c>
      <c r="G8" s="176">
        <f>Položky!BC24</f>
        <v>0</v>
      </c>
      <c r="H8" s="176">
        <f>Položky!BD24</f>
        <v>0</v>
      </c>
      <c r="I8" s="177">
        <f>Položky!BE24</f>
        <v>0</v>
      </c>
    </row>
    <row r="9" spans="1:9" x14ac:dyDescent="0.2">
      <c r="A9" s="174" t="str">
        <f>Položky!B25</f>
        <v>2</v>
      </c>
      <c r="B9" s="101" t="str">
        <f>Položky!C25</f>
        <v>Základy a zvláštní zakládání</v>
      </c>
      <c r="C9" s="56"/>
      <c r="D9" s="102"/>
      <c r="E9" s="175">
        <f>Položky!BA41</f>
        <v>0</v>
      </c>
      <c r="F9" s="176">
        <f>Položky!BB41</f>
        <v>0</v>
      </c>
      <c r="G9" s="176">
        <f>Položky!BC41</f>
        <v>0</v>
      </c>
      <c r="H9" s="176">
        <f>Položky!BD41</f>
        <v>0</v>
      </c>
      <c r="I9" s="177">
        <f>Položky!BE41</f>
        <v>0</v>
      </c>
    </row>
    <row r="10" spans="1:9" x14ac:dyDescent="0.2">
      <c r="A10" s="174" t="str">
        <f>Položky!B42</f>
        <v>3</v>
      </c>
      <c r="B10" s="101" t="str">
        <f>Položky!C42</f>
        <v>Svislé a kompletní konstrukce</v>
      </c>
      <c r="C10" s="56"/>
      <c r="D10" s="102"/>
      <c r="E10" s="175">
        <f>Položky!BA47</f>
        <v>0</v>
      </c>
      <c r="F10" s="176">
        <f>Položky!BB47</f>
        <v>0</v>
      </c>
      <c r="G10" s="176">
        <f>Položky!BC47</f>
        <v>0</v>
      </c>
      <c r="H10" s="176">
        <f>Položky!BD47</f>
        <v>0</v>
      </c>
      <c r="I10" s="177">
        <f>Položky!BE47</f>
        <v>0</v>
      </c>
    </row>
    <row r="11" spans="1:9" x14ac:dyDescent="0.2">
      <c r="A11" s="174" t="str">
        <f>Položky!B48</f>
        <v>4</v>
      </c>
      <c r="B11" s="101" t="str">
        <f>Položky!C48</f>
        <v>Vodorovné konstrukce</v>
      </c>
      <c r="C11" s="56"/>
      <c r="D11" s="102"/>
      <c r="E11" s="175">
        <f>Položky!BA53</f>
        <v>0</v>
      </c>
      <c r="F11" s="176">
        <f>Položky!BB53</f>
        <v>0</v>
      </c>
      <c r="G11" s="176">
        <f>Položky!BC53</f>
        <v>0</v>
      </c>
      <c r="H11" s="176">
        <f>Položky!BD53</f>
        <v>0</v>
      </c>
      <c r="I11" s="177">
        <f>Položky!BE53</f>
        <v>0</v>
      </c>
    </row>
    <row r="12" spans="1:9" x14ac:dyDescent="0.2">
      <c r="A12" s="174" t="str">
        <f>Položky!B54</f>
        <v>5</v>
      </c>
      <c r="B12" s="101" t="str">
        <f>Položky!C54</f>
        <v>Komunikace</v>
      </c>
      <c r="C12" s="56"/>
      <c r="D12" s="102"/>
      <c r="E12" s="175">
        <f>Položky!BA58</f>
        <v>0</v>
      </c>
      <c r="F12" s="176">
        <f>Položky!BB58</f>
        <v>0</v>
      </c>
      <c r="G12" s="176">
        <f>Položky!BC58</f>
        <v>0</v>
      </c>
      <c r="H12" s="176">
        <f>Položky!BD58</f>
        <v>0</v>
      </c>
      <c r="I12" s="177">
        <f>Položky!BE58</f>
        <v>0</v>
      </c>
    </row>
    <row r="13" spans="1:9" x14ac:dyDescent="0.2">
      <c r="A13" s="174" t="str">
        <f>Položky!B59</f>
        <v>61</v>
      </c>
      <c r="B13" s="101" t="str">
        <f>Položky!C59</f>
        <v>Upravy povrchů vnitřní</v>
      </c>
      <c r="C13" s="56"/>
      <c r="D13" s="102"/>
      <c r="E13" s="175">
        <f>Položky!BA63</f>
        <v>0</v>
      </c>
      <c r="F13" s="176">
        <f>Položky!BB63</f>
        <v>0</v>
      </c>
      <c r="G13" s="176">
        <f>Položky!BC63</f>
        <v>0</v>
      </c>
      <c r="H13" s="176">
        <f>Položky!BD63</f>
        <v>0</v>
      </c>
      <c r="I13" s="177">
        <f>Položky!BE63</f>
        <v>0</v>
      </c>
    </row>
    <row r="14" spans="1:9" x14ac:dyDescent="0.2">
      <c r="A14" s="174" t="str">
        <f>Položky!B64</f>
        <v>62</v>
      </c>
      <c r="B14" s="101" t="str">
        <f>Položky!C64</f>
        <v>Úpravy povrchů vnější</v>
      </c>
      <c r="C14" s="56"/>
      <c r="D14" s="102"/>
      <c r="E14" s="175">
        <f>Položky!BA69</f>
        <v>0</v>
      </c>
      <c r="F14" s="176">
        <f>Položky!BB69</f>
        <v>0</v>
      </c>
      <c r="G14" s="176">
        <f>Položky!BC69</f>
        <v>0</v>
      </c>
      <c r="H14" s="176">
        <f>Položky!BD69</f>
        <v>0</v>
      </c>
      <c r="I14" s="177">
        <f>Položky!BE69</f>
        <v>0</v>
      </c>
    </row>
    <row r="15" spans="1:9" x14ac:dyDescent="0.2">
      <c r="A15" s="174" t="str">
        <f>Položky!B70</f>
        <v>63</v>
      </c>
      <c r="B15" s="101" t="str">
        <f>Položky!C70</f>
        <v>Podlahy a podlahové konstrukce</v>
      </c>
      <c r="C15" s="56"/>
      <c r="D15" s="102"/>
      <c r="E15" s="175">
        <f>Položky!BA76</f>
        <v>0</v>
      </c>
      <c r="F15" s="176">
        <f>Položky!BB76</f>
        <v>0</v>
      </c>
      <c r="G15" s="176">
        <f>Položky!BC76</f>
        <v>0</v>
      </c>
      <c r="H15" s="176">
        <f>Položky!BD76</f>
        <v>0</v>
      </c>
      <c r="I15" s="177">
        <f>Položky!BE76</f>
        <v>0</v>
      </c>
    </row>
    <row r="16" spans="1:9" x14ac:dyDescent="0.2">
      <c r="A16" s="174" t="str">
        <f>Položky!B77</f>
        <v>64</v>
      </c>
      <c r="B16" s="101" t="str">
        <f>Položky!C77</f>
        <v>Výplně otvorů</v>
      </c>
      <c r="C16" s="56"/>
      <c r="D16" s="102"/>
      <c r="E16" s="175">
        <f>Položky!BA81</f>
        <v>0</v>
      </c>
      <c r="F16" s="176">
        <f>Položky!BB81</f>
        <v>0</v>
      </c>
      <c r="G16" s="176">
        <f>Položky!BC81</f>
        <v>0</v>
      </c>
      <c r="H16" s="176">
        <f>Položky!BD81</f>
        <v>0</v>
      </c>
      <c r="I16" s="177">
        <f>Položky!BE81</f>
        <v>0</v>
      </c>
    </row>
    <row r="17" spans="1:9" x14ac:dyDescent="0.2">
      <c r="A17" s="174" t="str">
        <f>Položky!B82</f>
        <v>8</v>
      </c>
      <c r="B17" s="101" t="str">
        <f>Položky!C82</f>
        <v>Trubní vedení</v>
      </c>
      <c r="C17" s="56"/>
      <c r="D17" s="102"/>
      <c r="E17" s="175">
        <f>Položky!BA92</f>
        <v>0</v>
      </c>
      <c r="F17" s="176">
        <f>Položky!BB92</f>
        <v>0</v>
      </c>
      <c r="G17" s="176">
        <f>Položky!BC92</f>
        <v>0</v>
      </c>
      <c r="H17" s="176">
        <f>Položky!BD92</f>
        <v>0</v>
      </c>
      <c r="I17" s="177">
        <f>Položky!BE92</f>
        <v>0</v>
      </c>
    </row>
    <row r="18" spans="1:9" x14ac:dyDescent="0.2">
      <c r="A18" s="174" t="str">
        <f>Položky!B93</f>
        <v>94</v>
      </c>
      <c r="B18" s="101" t="str">
        <f>Položky!C93</f>
        <v>Lešení a stavební výtahy</v>
      </c>
      <c r="C18" s="56"/>
      <c r="D18" s="102"/>
      <c r="E18" s="175">
        <f>Položky!BA98</f>
        <v>0</v>
      </c>
      <c r="F18" s="176">
        <f>Položky!BB98</f>
        <v>0</v>
      </c>
      <c r="G18" s="176">
        <f>Položky!BC98</f>
        <v>0</v>
      </c>
      <c r="H18" s="176">
        <f>Položky!BD98</f>
        <v>0</v>
      </c>
      <c r="I18" s="177">
        <f>Položky!BE98</f>
        <v>0</v>
      </c>
    </row>
    <row r="19" spans="1:9" x14ac:dyDescent="0.2">
      <c r="A19" s="174" t="str">
        <f>Položky!B99</f>
        <v>95</v>
      </c>
      <c r="B19" s="101" t="str">
        <f>Položky!C99</f>
        <v>Dokončovací konstrukce na pozemních stavbách</v>
      </c>
      <c r="C19" s="56"/>
      <c r="D19" s="102"/>
      <c r="E19" s="175">
        <f>Položky!BA104</f>
        <v>0</v>
      </c>
      <c r="F19" s="176">
        <f>Položky!BB104</f>
        <v>0</v>
      </c>
      <c r="G19" s="176">
        <f>Položky!BC104</f>
        <v>0</v>
      </c>
      <c r="H19" s="176">
        <f>Položky!BD104</f>
        <v>0</v>
      </c>
      <c r="I19" s="177">
        <f>Položky!BE104</f>
        <v>0</v>
      </c>
    </row>
    <row r="20" spans="1:9" x14ac:dyDescent="0.2">
      <c r="A20" s="174" t="str">
        <f>Položky!B105</f>
        <v>96</v>
      </c>
      <c r="B20" s="101" t="str">
        <f>Položky!C105</f>
        <v>Bourání konstrukcí</v>
      </c>
      <c r="C20" s="56"/>
      <c r="D20" s="102"/>
      <c r="E20" s="175">
        <f>Položky!BA108</f>
        <v>0</v>
      </c>
      <c r="F20" s="176">
        <f>Položky!BB108</f>
        <v>0</v>
      </c>
      <c r="G20" s="176">
        <f>Položky!BC108</f>
        <v>0</v>
      </c>
      <c r="H20" s="176">
        <f>Položky!BD108</f>
        <v>0</v>
      </c>
      <c r="I20" s="177">
        <f>Položky!BE108</f>
        <v>0</v>
      </c>
    </row>
    <row r="21" spans="1:9" x14ac:dyDescent="0.2">
      <c r="A21" s="174" t="str">
        <f>Položky!B109</f>
        <v>99</v>
      </c>
      <c r="B21" s="101" t="str">
        <f>Položky!C109</f>
        <v>Staveništní přesun hmot</v>
      </c>
      <c r="C21" s="56"/>
      <c r="D21" s="102"/>
      <c r="E21" s="175">
        <f>Položky!BA111</f>
        <v>0</v>
      </c>
      <c r="F21" s="176">
        <f>Položky!BB111</f>
        <v>0</v>
      </c>
      <c r="G21" s="176">
        <f>Položky!BC111</f>
        <v>0</v>
      </c>
      <c r="H21" s="176">
        <f>Položky!BD111</f>
        <v>0</v>
      </c>
      <c r="I21" s="177">
        <f>Položky!BE111</f>
        <v>0</v>
      </c>
    </row>
    <row r="22" spans="1:9" x14ac:dyDescent="0.2">
      <c r="A22" s="174" t="str">
        <f>Položky!B112</f>
        <v>711</v>
      </c>
      <c r="B22" s="101" t="str">
        <f>Položky!C112</f>
        <v>Izolace proti vodě</v>
      </c>
      <c r="C22" s="56"/>
      <c r="D22" s="102"/>
      <c r="E22" s="175">
        <f>Položky!BA122</f>
        <v>0</v>
      </c>
      <c r="F22" s="176">
        <f>Položky!BB122</f>
        <v>0</v>
      </c>
      <c r="G22" s="176">
        <f>Položky!BC122</f>
        <v>0</v>
      </c>
      <c r="H22" s="176">
        <f>Položky!BD122</f>
        <v>0</v>
      </c>
      <c r="I22" s="177">
        <f>Položky!BE122</f>
        <v>0</v>
      </c>
    </row>
    <row r="23" spans="1:9" x14ac:dyDescent="0.2">
      <c r="A23" s="174" t="str">
        <f>Položky!B123</f>
        <v>713</v>
      </c>
      <c r="B23" s="101" t="str">
        <f>Položky!C123</f>
        <v>Izolace tepelné</v>
      </c>
      <c r="C23" s="56"/>
      <c r="D23" s="102"/>
      <c r="E23" s="175">
        <f>Položky!BA130</f>
        <v>0</v>
      </c>
      <c r="F23" s="176">
        <f>Položky!BB130</f>
        <v>0</v>
      </c>
      <c r="G23" s="176">
        <f>Položky!BC130</f>
        <v>0</v>
      </c>
      <c r="H23" s="176">
        <f>Položky!BD130</f>
        <v>0</v>
      </c>
      <c r="I23" s="177">
        <f>Položky!BE130</f>
        <v>0</v>
      </c>
    </row>
    <row r="24" spans="1:9" x14ac:dyDescent="0.2">
      <c r="A24" s="174" t="str">
        <f>Položky!B131</f>
        <v>725</v>
      </c>
      <c r="B24" s="101" t="str">
        <f>Položky!C131</f>
        <v>Zařizovací předměty</v>
      </c>
      <c r="C24" s="56"/>
      <c r="D24" s="102"/>
      <c r="E24" s="175">
        <f>Položky!BA147</f>
        <v>0</v>
      </c>
      <c r="F24" s="176">
        <f>Položky!BB147</f>
        <v>0</v>
      </c>
      <c r="G24" s="176">
        <f>Položky!BC147</f>
        <v>0</v>
      </c>
      <c r="H24" s="176">
        <f>Položky!BD147</f>
        <v>0</v>
      </c>
      <c r="I24" s="177">
        <f>Položky!BE147</f>
        <v>0</v>
      </c>
    </row>
    <row r="25" spans="1:9" x14ac:dyDescent="0.2">
      <c r="A25" s="174" t="str">
        <f>Položky!B148</f>
        <v>730</v>
      </c>
      <c r="B25" s="101" t="str">
        <f>Položky!C148</f>
        <v>Ústřední vytápění</v>
      </c>
      <c r="C25" s="56"/>
      <c r="D25" s="102"/>
      <c r="E25" s="175">
        <f>Položky!BA150</f>
        <v>0</v>
      </c>
      <c r="F25" s="176">
        <f>Položky!BB150</f>
        <v>0</v>
      </c>
      <c r="G25" s="176">
        <f>Položky!BC150</f>
        <v>0</v>
      </c>
      <c r="H25" s="176">
        <f>Položky!BD150</f>
        <v>0</v>
      </c>
      <c r="I25" s="177">
        <f>Položky!BE150</f>
        <v>0</v>
      </c>
    </row>
    <row r="26" spans="1:9" x14ac:dyDescent="0.2">
      <c r="A26" s="174" t="str">
        <f>Položky!B151</f>
        <v>764</v>
      </c>
      <c r="B26" s="101" t="str">
        <f>Položky!C151</f>
        <v>Konstrukce klempířské</v>
      </c>
      <c r="C26" s="56"/>
      <c r="D26" s="102"/>
      <c r="E26" s="175">
        <f>Položky!BA154</f>
        <v>0</v>
      </c>
      <c r="F26" s="176">
        <f>Položky!BB154</f>
        <v>0</v>
      </c>
      <c r="G26" s="176">
        <f>Položky!BC154</f>
        <v>0</v>
      </c>
      <c r="H26" s="176">
        <f>Položky!BD154</f>
        <v>0</v>
      </c>
      <c r="I26" s="177">
        <f>Položky!BE154</f>
        <v>0</v>
      </c>
    </row>
    <row r="27" spans="1:9" x14ac:dyDescent="0.2">
      <c r="A27" s="174" t="str">
        <f>Položky!B155</f>
        <v>767</v>
      </c>
      <c r="B27" s="101" t="str">
        <f>Položky!C155</f>
        <v>Konstrukce zámečnické</v>
      </c>
      <c r="C27" s="56"/>
      <c r="D27" s="102"/>
      <c r="E27" s="175">
        <f>Položky!BA161</f>
        <v>0</v>
      </c>
      <c r="F27" s="176">
        <f>Položky!BB161</f>
        <v>0</v>
      </c>
      <c r="G27" s="176">
        <f>Položky!BC161</f>
        <v>0</v>
      </c>
      <c r="H27" s="176">
        <f>Položky!BD161</f>
        <v>0</v>
      </c>
      <c r="I27" s="177">
        <f>Položky!BE161</f>
        <v>0</v>
      </c>
    </row>
    <row r="28" spans="1:9" x14ac:dyDescent="0.2">
      <c r="A28" s="174" t="str">
        <f>Položky!B162</f>
        <v>771</v>
      </c>
      <c r="B28" s="101" t="str">
        <f>Položky!C162</f>
        <v>Podlahy z dlaždic a obklady</v>
      </c>
      <c r="C28" s="56"/>
      <c r="D28" s="102"/>
      <c r="E28" s="175">
        <f>Položky!BA168</f>
        <v>0</v>
      </c>
      <c r="F28" s="176">
        <f>Položky!BB168</f>
        <v>0</v>
      </c>
      <c r="G28" s="176">
        <f>Položky!BC168</f>
        <v>0</v>
      </c>
      <c r="H28" s="176">
        <f>Položky!BD168</f>
        <v>0</v>
      </c>
      <c r="I28" s="177">
        <f>Položky!BE168</f>
        <v>0</v>
      </c>
    </row>
    <row r="29" spans="1:9" x14ac:dyDescent="0.2">
      <c r="A29" s="174" t="str">
        <f>Položky!B169</f>
        <v>781</v>
      </c>
      <c r="B29" s="101" t="str">
        <f>Položky!C169</f>
        <v>Obklady keramické</v>
      </c>
      <c r="C29" s="56"/>
      <c r="D29" s="102"/>
      <c r="E29" s="175">
        <f>Položky!BA174</f>
        <v>0</v>
      </c>
      <c r="F29" s="176">
        <f>Položky!BB174</f>
        <v>0</v>
      </c>
      <c r="G29" s="176">
        <f>Položky!BC174</f>
        <v>0</v>
      </c>
      <c r="H29" s="176">
        <f>Položky!BD174</f>
        <v>0</v>
      </c>
      <c r="I29" s="177">
        <f>Položky!BE174</f>
        <v>0</v>
      </c>
    </row>
    <row r="30" spans="1:9" x14ac:dyDescent="0.2">
      <c r="A30" s="174" t="str">
        <f>Položky!B175</f>
        <v>784</v>
      </c>
      <c r="B30" s="101" t="str">
        <f>Položky!C175</f>
        <v>Malby</v>
      </c>
      <c r="C30" s="56"/>
      <c r="D30" s="102"/>
      <c r="E30" s="175">
        <f>Položky!BA178</f>
        <v>0</v>
      </c>
      <c r="F30" s="176">
        <f>Položky!BB178</f>
        <v>0</v>
      </c>
      <c r="G30" s="176">
        <f>Položky!BC178</f>
        <v>0</v>
      </c>
      <c r="H30" s="176">
        <f>Položky!BD178</f>
        <v>0</v>
      </c>
      <c r="I30" s="177">
        <f>Položky!BE178</f>
        <v>0</v>
      </c>
    </row>
    <row r="31" spans="1:9" x14ac:dyDescent="0.2">
      <c r="A31" s="174" t="str">
        <f>Položky!B179</f>
        <v>M21</v>
      </c>
      <c r="B31" s="101" t="str">
        <f>Položky!C179</f>
        <v>Elektromontáže</v>
      </c>
      <c r="C31" s="56"/>
      <c r="D31" s="102"/>
      <c r="E31" s="175">
        <f>Položky!BA188</f>
        <v>0</v>
      </c>
      <c r="F31" s="176">
        <f>Položky!BB188</f>
        <v>0</v>
      </c>
      <c r="G31" s="176">
        <f>Položky!BC188</f>
        <v>0</v>
      </c>
      <c r="H31" s="176">
        <f>Položky!BD188</f>
        <v>0</v>
      </c>
      <c r="I31" s="177">
        <f>Položky!BE188</f>
        <v>0</v>
      </c>
    </row>
    <row r="32" spans="1:9" ht="13.5" thickBot="1" x14ac:dyDescent="0.25">
      <c r="A32" s="174" t="str">
        <f>Položky!B189</f>
        <v>D96</v>
      </c>
      <c r="B32" s="101" t="str">
        <f>Položky!C189</f>
        <v>Přesuny suti a vybouraných hmot</v>
      </c>
      <c r="C32" s="56"/>
      <c r="D32" s="102"/>
      <c r="E32" s="175">
        <f>Položky!BA193</f>
        <v>0</v>
      </c>
      <c r="F32" s="176">
        <f>Položky!BB193</f>
        <v>0</v>
      </c>
      <c r="G32" s="176">
        <f>Položky!BC193</f>
        <v>0</v>
      </c>
      <c r="H32" s="176">
        <f>Položky!BD193</f>
        <v>0</v>
      </c>
      <c r="I32" s="177">
        <f>Položky!BE193</f>
        <v>0</v>
      </c>
    </row>
    <row r="33" spans="1:57" s="109" customFormat="1" ht="13.5" thickBot="1" x14ac:dyDescent="0.25">
      <c r="A33" s="103"/>
      <c r="B33" s="104" t="s">
        <v>58</v>
      </c>
      <c r="C33" s="104"/>
      <c r="D33" s="105"/>
      <c r="E33" s="106">
        <f>SUM(E7:E32)</f>
        <v>0</v>
      </c>
      <c r="F33" s="107">
        <f>SUM(F7:F32)</f>
        <v>0</v>
      </c>
      <c r="G33" s="107">
        <f>SUM(G7:G32)</f>
        <v>0</v>
      </c>
      <c r="H33" s="107">
        <f>SUM(H7:H32)</f>
        <v>0</v>
      </c>
      <c r="I33" s="108">
        <f>SUM(I7:I32)</f>
        <v>0</v>
      </c>
    </row>
    <row r="34" spans="1:57" x14ac:dyDescent="0.2">
      <c r="A34" s="56"/>
      <c r="B34" s="56"/>
      <c r="C34" s="56"/>
      <c r="D34" s="56"/>
      <c r="E34" s="56"/>
      <c r="F34" s="56"/>
      <c r="G34" s="56"/>
      <c r="H34" s="56"/>
      <c r="I34" s="56"/>
    </row>
    <row r="35" spans="1:57" ht="19.5" customHeight="1" x14ac:dyDescent="0.25">
      <c r="A35" s="94" t="s">
        <v>59</v>
      </c>
      <c r="B35" s="94"/>
      <c r="C35" s="94"/>
      <c r="D35" s="94"/>
      <c r="E35" s="94"/>
      <c r="F35" s="94"/>
      <c r="G35" s="110"/>
      <c r="H35" s="94"/>
      <c r="I35" s="94"/>
      <c r="BA35" s="31"/>
      <c r="BB35" s="31"/>
      <c r="BC35" s="31"/>
      <c r="BD35" s="31"/>
      <c r="BE35" s="31"/>
    </row>
    <row r="36" spans="1:57" ht="13.5" thickBot="1" x14ac:dyDescent="0.25">
      <c r="A36" s="56"/>
      <c r="B36" s="56"/>
      <c r="C36" s="56"/>
      <c r="D36" s="56"/>
      <c r="E36" s="56"/>
      <c r="F36" s="56"/>
      <c r="G36" s="56"/>
      <c r="H36" s="56"/>
      <c r="I36" s="56"/>
    </row>
    <row r="37" spans="1:57" x14ac:dyDescent="0.2">
      <c r="A37" s="61" t="s">
        <v>60</v>
      </c>
      <c r="B37" s="62"/>
      <c r="C37" s="62"/>
      <c r="D37" s="111"/>
      <c r="E37" s="112" t="s">
        <v>61</v>
      </c>
      <c r="F37" s="113" t="s">
        <v>62</v>
      </c>
      <c r="G37" s="114" t="s">
        <v>63</v>
      </c>
      <c r="H37" s="115"/>
      <c r="I37" s="116" t="s">
        <v>61</v>
      </c>
    </row>
    <row r="38" spans="1:57" x14ac:dyDescent="0.2">
      <c r="A38" s="54" t="s">
        <v>396</v>
      </c>
      <c r="B38" s="45"/>
      <c r="C38" s="45"/>
      <c r="D38" s="117"/>
      <c r="E38" s="118">
        <v>0</v>
      </c>
      <c r="F38" s="119">
        <v>0</v>
      </c>
      <c r="G38" s="120">
        <f t="shared" ref="G38:G45" si="0">CHOOSE(BA38+1,HSV+PSV,HSV+PSV+Mont,HSV+PSV+Dodavka+Mont,HSV,PSV,Mont,Dodavka,Mont+Dodavka,0)</f>
        <v>0</v>
      </c>
      <c r="H38" s="121"/>
      <c r="I38" s="122">
        <f t="shared" ref="I38:I45" si="1">E38+F38*G38/100</f>
        <v>0</v>
      </c>
      <c r="BA38">
        <v>0</v>
      </c>
    </row>
    <row r="39" spans="1:57" x14ac:dyDescent="0.2">
      <c r="A39" s="54" t="s">
        <v>397</v>
      </c>
      <c r="B39" s="45"/>
      <c r="C39" s="45"/>
      <c r="D39" s="117"/>
      <c r="E39" s="118">
        <v>0</v>
      </c>
      <c r="F39" s="119">
        <v>0</v>
      </c>
      <c r="G39" s="120">
        <f t="shared" si="0"/>
        <v>0</v>
      </c>
      <c r="H39" s="121"/>
      <c r="I39" s="122">
        <f t="shared" si="1"/>
        <v>0</v>
      </c>
      <c r="BA39">
        <v>0</v>
      </c>
    </row>
    <row r="40" spans="1:57" x14ac:dyDescent="0.2">
      <c r="A40" s="54" t="s">
        <v>398</v>
      </c>
      <c r="B40" s="45"/>
      <c r="C40" s="45"/>
      <c r="D40" s="117"/>
      <c r="E40" s="118">
        <v>0</v>
      </c>
      <c r="F40" s="119">
        <v>0</v>
      </c>
      <c r="G40" s="120">
        <f t="shared" si="0"/>
        <v>0</v>
      </c>
      <c r="H40" s="121"/>
      <c r="I40" s="122">
        <f t="shared" si="1"/>
        <v>0</v>
      </c>
      <c r="BA40">
        <v>0</v>
      </c>
    </row>
    <row r="41" spans="1:57" x14ac:dyDescent="0.2">
      <c r="A41" s="54" t="s">
        <v>399</v>
      </c>
      <c r="B41" s="45"/>
      <c r="C41" s="45"/>
      <c r="D41" s="117"/>
      <c r="E41" s="118">
        <v>0</v>
      </c>
      <c r="F41" s="119">
        <v>0</v>
      </c>
      <c r="G41" s="120">
        <f t="shared" si="0"/>
        <v>0</v>
      </c>
      <c r="H41" s="121"/>
      <c r="I41" s="122">
        <f t="shared" si="1"/>
        <v>0</v>
      </c>
      <c r="BA41">
        <v>0</v>
      </c>
    </row>
    <row r="42" spans="1:57" x14ac:dyDescent="0.2">
      <c r="A42" s="54" t="s">
        <v>400</v>
      </c>
      <c r="B42" s="45"/>
      <c r="C42" s="45"/>
      <c r="D42" s="117"/>
      <c r="E42" s="118">
        <v>0</v>
      </c>
      <c r="F42" s="119">
        <v>0.25</v>
      </c>
      <c r="G42" s="120">
        <f t="shared" si="0"/>
        <v>0</v>
      </c>
      <c r="H42" s="121"/>
      <c r="I42" s="122">
        <f t="shared" si="1"/>
        <v>0</v>
      </c>
      <c r="BA42">
        <v>1</v>
      </c>
    </row>
    <row r="43" spans="1:57" x14ac:dyDescent="0.2">
      <c r="A43" s="54" t="s">
        <v>401</v>
      </c>
      <c r="B43" s="45"/>
      <c r="C43" s="45"/>
      <c r="D43" s="117"/>
      <c r="E43" s="118">
        <v>0</v>
      </c>
      <c r="F43" s="119">
        <v>0</v>
      </c>
      <c r="G43" s="120">
        <f t="shared" si="0"/>
        <v>0</v>
      </c>
      <c r="H43" s="121"/>
      <c r="I43" s="122">
        <f t="shared" si="1"/>
        <v>0</v>
      </c>
      <c r="BA43">
        <v>1</v>
      </c>
    </row>
    <row r="44" spans="1:57" x14ac:dyDescent="0.2">
      <c r="A44" s="54" t="s">
        <v>402</v>
      </c>
      <c r="B44" s="45"/>
      <c r="C44" s="45"/>
      <c r="D44" s="117"/>
      <c r="E44" s="118">
        <v>0</v>
      </c>
      <c r="F44" s="119">
        <v>1.25</v>
      </c>
      <c r="G44" s="120">
        <f t="shared" si="0"/>
        <v>0</v>
      </c>
      <c r="H44" s="121"/>
      <c r="I44" s="122">
        <f t="shared" si="1"/>
        <v>0</v>
      </c>
      <c r="BA44">
        <v>2</v>
      </c>
    </row>
    <row r="45" spans="1:57" x14ac:dyDescent="0.2">
      <c r="A45" s="54" t="s">
        <v>403</v>
      </c>
      <c r="B45" s="45"/>
      <c r="C45" s="45"/>
      <c r="D45" s="117"/>
      <c r="E45" s="118">
        <v>0</v>
      </c>
      <c r="F45" s="119">
        <v>0</v>
      </c>
      <c r="G45" s="120">
        <f t="shared" si="0"/>
        <v>0</v>
      </c>
      <c r="H45" s="121"/>
      <c r="I45" s="122">
        <f t="shared" si="1"/>
        <v>0</v>
      </c>
      <c r="BA45">
        <v>2</v>
      </c>
    </row>
    <row r="46" spans="1:57" ht="13.5" thickBot="1" x14ac:dyDescent="0.25">
      <c r="A46" s="123"/>
      <c r="B46" s="124" t="s">
        <v>64</v>
      </c>
      <c r="C46" s="125"/>
      <c r="D46" s="126"/>
      <c r="E46" s="127"/>
      <c r="F46" s="128"/>
      <c r="G46" s="128"/>
      <c r="H46" s="196">
        <f>SUM(I38:I45)</f>
        <v>0</v>
      </c>
      <c r="I46" s="197"/>
    </row>
    <row r="48" spans="1:57" x14ac:dyDescent="0.2">
      <c r="B48" s="109"/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  <row r="76" spans="6:9" x14ac:dyDescent="0.2">
      <c r="F76" s="129"/>
      <c r="G76" s="130"/>
      <c r="H76" s="130"/>
      <c r="I76" s="131"/>
    </row>
    <row r="77" spans="6:9" x14ac:dyDescent="0.2">
      <c r="F77" s="129"/>
      <c r="G77" s="130"/>
      <c r="H77" s="130"/>
      <c r="I77" s="131"/>
    </row>
    <row r="78" spans="6:9" x14ac:dyDescent="0.2">
      <c r="F78" s="129"/>
      <c r="G78" s="130"/>
      <c r="H78" s="130"/>
      <c r="I78" s="131"/>
    </row>
    <row r="79" spans="6:9" x14ac:dyDescent="0.2">
      <c r="F79" s="129"/>
      <c r="G79" s="130"/>
      <c r="H79" s="130"/>
      <c r="I79" s="131"/>
    </row>
    <row r="80" spans="6:9" x14ac:dyDescent="0.2">
      <c r="F80" s="129"/>
      <c r="G80" s="130"/>
      <c r="H80" s="130"/>
      <c r="I80" s="131"/>
    </row>
    <row r="81" spans="6:9" x14ac:dyDescent="0.2">
      <c r="F81" s="129"/>
      <c r="G81" s="130"/>
      <c r="H81" s="130"/>
      <c r="I81" s="131"/>
    </row>
    <row r="82" spans="6:9" x14ac:dyDescent="0.2">
      <c r="F82" s="129"/>
      <c r="G82" s="130"/>
      <c r="H82" s="130"/>
      <c r="I82" s="131"/>
    </row>
    <row r="83" spans="6:9" x14ac:dyDescent="0.2">
      <c r="F83" s="129"/>
      <c r="G83" s="130"/>
      <c r="H83" s="130"/>
      <c r="I83" s="131"/>
    </row>
    <row r="84" spans="6:9" x14ac:dyDescent="0.2">
      <c r="F84" s="129"/>
      <c r="G84" s="130"/>
      <c r="H84" s="130"/>
      <c r="I84" s="131"/>
    </row>
    <row r="85" spans="6:9" x14ac:dyDescent="0.2">
      <c r="F85" s="129"/>
      <c r="G85" s="130"/>
      <c r="H85" s="130"/>
      <c r="I85" s="131"/>
    </row>
    <row r="86" spans="6:9" x14ac:dyDescent="0.2">
      <c r="F86" s="129"/>
      <c r="G86" s="130"/>
      <c r="H86" s="130"/>
      <c r="I86" s="131"/>
    </row>
    <row r="87" spans="6:9" x14ac:dyDescent="0.2">
      <c r="F87" s="129"/>
      <c r="G87" s="130"/>
      <c r="H87" s="130"/>
      <c r="I87" s="131"/>
    </row>
    <row r="88" spans="6:9" x14ac:dyDescent="0.2">
      <c r="F88" s="129"/>
      <c r="G88" s="130"/>
      <c r="H88" s="130"/>
      <c r="I88" s="131"/>
    </row>
    <row r="89" spans="6:9" x14ac:dyDescent="0.2">
      <c r="F89" s="129"/>
      <c r="G89" s="130"/>
      <c r="H89" s="130"/>
      <c r="I89" s="131"/>
    </row>
    <row r="90" spans="6:9" x14ac:dyDescent="0.2">
      <c r="F90" s="129"/>
      <c r="G90" s="130"/>
      <c r="H90" s="130"/>
      <c r="I90" s="131"/>
    </row>
    <row r="91" spans="6:9" x14ac:dyDescent="0.2">
      <c r="F91" s="129"/>
      <c r="G91" s="130"/>
      <c r="H91" s="130"/>
      <c r="I91" s="131"/>
    </row>
    <row r="92" spans="6:9" x14ac:dyDescent="0.2">
      <c r="F92" s="129"/>
      <c r="G92" s="130"/>
      <c r="H92" s="130"/>
      <c r="I92" s="131"/>
    </row>
    <row r="93" spans="6:9" x14ac:dyDescent="0.2">
      <c r="F93" s="129"/>
      <c r="G93" s="130"/>
      <c r="H93" s="130"/>
      <c r="I93" s="131"/>
    </row>
    <row r="94" spans="6:9" x14ac:dyDescent="0.2">
      <c r="F94" s="129"/>
      <c r="G94" s="130"/>
      <c r="H94" s="130"/>
      <c r="I94" s="131"/>
    </row>
    <row r="95" spans="6:9" x14ac:dyDescent="0.2">
      <c r="F95" s="129"/>
      <c r="G95" s="130"/>
      <c r="H95" s="130"/>
      <c r="I95" s="131"/>
    </row>
    <row r="96" spans="6:9" x14ac:dyDescent="0.2">
      <c r="F96" s="129"/>
      <c r="G96" s="130"/>
      <c r="H96" s="130"/>
      <c r="I96" s="131"/>
    </row>
    <row r="97" spans="6:9" x14ac:dyDescent="0.2">
      <c r="F97" s="129"/>
      <c r="G97" s="130"/>
      <c r="H97" s="130"/>
      <c r="I97" s="131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254"/>
  <sheetViews>
    <sheetView showGridLines="0" showZeros="0" tabSelected="1" topLeftCell="A166" zoomScaleNormal="100" workbookViewId="0">
      <selection activeCell="F157" sqref="F157:F158"/>
    </sheetView>
  </sheetViews>
  <sheetFormatPr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0" customWidth="1"/>
    <col min="6" max="6" width="9.85546875" style="132" customWidth="1"/>
    <col min="7" max="7" width="13.85546875" style="132" customWidth="1"/>
    <col min="8" max="11" width="9.140625" style="132"/>
    <col min="12" max="12" width="75.42578125" style="132" customWidth="1"/>
    <col min="13" max="13" width="45.28515625" style="132" customWidth="1"/>
    <col min="14" max="16384" width="9.140625" style="132"/>
  </cols>
  <sheetData>
    <row r="1" spans="1:104" ht="15.75" x14ac:dyDescent="0.25">
      <c r="A1" s="198" t="s">
        <v>65</v>
      </c>
      <c r="B1" s="198"/>
      <c r="C1" s="198"/>
      <c r="D1" s="198"/>
      <c r="E1" s="198"/>
      <c r="F1" s="198"/>
      <c r="G1" s="198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89" t="s">
        <v>49</v>
      </c>
      <c r="B3" s="190"/>
      <c r="C3" s="84" t="str">
        <f>CONCATENATE(cislostavby," ",nazevstavby)</f>
        <v>24/1 Hala depozitáře Těšetice</v>
      </c>
      <c r="D3" s="137"/>
      <c r="E3" s="138" t="s">
        <v>66</v>
      </c>
      <c r="F3" s="139" t="str">
        <f>Rekapitulace!H1</f>
        <v>24/1/VD</v>
      </c>
      <c r="G3" s="140"/>
    </row>
    <row r="4" spans="1:104" ht="13.5" thickBot="1" x14ac:dyDescent="0.25">
      <c r="A4" s="199" t="s">
        <v>51</v>
      </c>
      <c r="B4" s="192"/>
      <c r="C4" s="90" t="str">
        <f>CONCATENATE(cisloobjektu," ",nazevobjektu)</f>
        <v>1 Stavební část</v>
      </c>
      <c r="D4" s="141"/>
      <c r="E4" s="200" t="str">
        <f>Rekapitulace!G2</f>
        <v>Hala depozitáře Těšetice_finální VD_25_2_2025</v>
      </c>
      <c r="F4" s="201"/>
      <c r="G4" s="202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67</v>
      </c>
      <c r="B6" s="145" t="s">
        <v>68</v>
      </c>
      <c r="C6" s="145" t="s">
        <v>69</v>
      </c>
      <c r="D6" s="145" t="s">
        <v>70</v>
      </c>
      <c r="E6" s="145" t="s">
        <v>71</v>
      </c>
      <c r="F6" s="145" t="s">
        <v>72</v>
      </c>
      <c r="G6" s="146" t="s">
        <v>73</v>
      </c>
    </row>
    <row r="7" spans="1:104" x14ac:dyDescent="0.2">
      <c r="A7" s="147" t="s">
        <v>74</v>
      </c>
      <c r="B7" s="148" t="s">
        <v>84</v>
      </c>
      <c r="C7" s="149" t="s">
        <v>85</v>
      </c>
      <c r="D7" s="150"/>
      <c r="E7" s="151"/>
      <c r="F7" s="151"/>
      <c r="G7" s="152"/>
      <c r="O7" s="153">
        <v>1</v>
      </c>
    </row>
    <row r="8" spans="1:104" ht="22.5" x14ac:dyDescent="0.2">
      <c r="A8" s="154">
        <v>1</v>
      </c>
      <c r="B8" s="155" t="s">
        <v>86</v>
      </c>
      <c r="C8" s="156" t="s">
        <v>87</v>
      </c>
      <c r="D8" s="157" t="s">
        <v>88</v>
      </c>
      <c r="E8" s="158">
        <v>1</v>
      </c>
      <c r="F8" s="158">
        <v>0</v>
      </c>
      <c r="G8" s="159">
        <f t="shared" ref="G8:G14" si="0">E8*F8</f>
        <v>0</v>
      </c>
      <c r="O8" s="153">
        <v>2</v>
      </c>
      <c r="AA8" s="132">
        <v>12</v>
      </c>
      <c r="AB8" s="132">
        <v>0</v>
      </c>
      <c r="AC8" s="132">
        <v>1</v>
      </c>
      <c r="AZ8" s="132">
        <v>1</v>
      </c>
      <c r="BA8" s="132">
        <f t="shared" ref="BA8:BA14" si="1">IF(AZ8=1,G8,0)</f>
        <v>0</v>
      </c>
      <c r="BB8" s="132">
        <f t="shared" ref="BB8:BB14" si="2">IF(AZ8=2,G8,0)</f>
        <v>0</v>
      </c>
      <c r="BC8" s="132">
        <f t="shared" ref="BC8:BC14" si="3">IF(AZ8=3,G8,0)</f>
        <v>0</v>
      </c>
      <c r="BD8" s="132">
        <f t="shared" ref="BD8:BD14" si="4">IF(AZ8=4,G8,0)</f>
        <v>0</v>
      </c>
      <c r="BE8" s="132">
        <f t="shared" ref="BE8:BE14" si="5">IF(AZ8=5,G8,0)</f>
        <v>0</v>
      </c>
      <c r="CA8" s="160">
        <v>12</v>
      </c>
      <c r="CB8" s="160">
        <v>0</v>
      </c>
      <c r="CZ8" s="132">
        <v>0</v>
      </c>
    </row>
    <row r="9" spans="1:104" ht="22.5" x14ac:dyDescent="0.2">
      <c r="A9" s="154">
        <v>2</v>
      </c>
      <c r="B9" s="155" t="s">
        <v>89</v>
      </c>
      <c r="C9" s="156" t="s">
        <v>90</v>
      </c>
      <c r="D9" s="157" t="s">
        <v>88</v>
      </c>
      <c r="E9" s="158">
        <v>1</v>
      </c>
      <c r="F9" s="158"/>
      <c r="G9" s="159">
        <f t="shared" si="0"/>
        <v>0</v>
      </c>
      <c r="O9" s="153">
        <v>2</v>
      </c>
      <c r="AA9" s="132">
        <v>12</v>
      </c>
      <c r="AB9" s="132">
        <v>0</v>
      </c>
      <c r="AC9" s="132">
        <v>2</v>
      </c>
      <c r="AZ9" s="132">
        <v>1</v>
      </c>
      <c r="BA9" s="132">
        <f t="shared" si="1"/>
        <v>0</v>
      </c>
      <c r="BB9" s="132">
        <f t="shared" si="2"/>
        <v>0</v>
      </c>
      <c r="BC9" s="132">
        <f t="shared" si="3"/>
        <v>0</v>
      </c>
      <c r="BD9" s="132">
        <f t="shared" si="4"/>
        <v>0</v>
      </c>
      <c r="BE9" s="132">
        <f t="shared" si="5"/>
        <v>0</v>
      </c>
      <c r="CA9" s="160">
        <v>12</v>
      </c>
      <c r="CB9" s="160">
        <v>0</v>
      </c>
      <c r="CZ9" s="132">
        <v>0</v>
      </c>
    </row>
    <row r="10" spans="1:104" x14ac:dyDescent="0.2">
      <c r="A10" s="154">
        <v>3</v>
      </c>
      <c r="B10" s="155" t="s">
        <v>91</v>
      </c>
      <c r="C10" s="156" t="s">
        <v>92</v>
      </c>
      <c r="D10" s="157" t="s">
        <v>88</v>
      </c>
      <c r="E10" s="158">
        <v>1</v>
      </c>
      <c r="F10" s="158"/>
      <c r="G10" s="159">
        <f t="shared" si="0"/>
        <v>0</v>
      </c>
      <c r="O10" s="153">
        <v>2</v>
      </c>
      <c r="AA10" s="132">
        <v>12</v>
      </c>
      <c r="AB10" s="132">
        <v>0</v>
      </c>
      <c r="AC10" s="132">
        <v>3</v>
      </c>
      <c r="AZ10" s="132">
        <v>1</v>
      </c>
      <c r="BA10" s="132">
        <f t="shared" si="1"/>
        <v>0</v>
      </c>
      <c r="BB10" s="132">
        <f t="shared" si="2"/>
        <v>0</v>
      </c>
      <c r="BC10" s="132">
        <f t="shared" si="3"/>
        <v>0</v>
      </c>
      <c r="BD10" s="132">
        <f t="shared" si="4"/>
        <v>0</v>
      </c>
      <c r="BE10" s="132">
        <f t="shared" si="5"/>
        <v>0</v>
      </c>
      <c r="CA10" s="160">
        <v>12</v>
      </c>
      <c r="CB10" s="160">
        <v>0</v>
      </c>
      <c r="CZ10" s="132">
        <v>0</v>
      </c>
    </row>
    <row r="11" spans="1:104" x14ac:dyDescent="0.2">
      <c r="A11" s="154">
        <v>4</v>
      </c>
      <c r="B11" s="155" t="s">
        <v>93</v>
      </c>
      <c r="C11" s="156" t="s">
        <v>94</v>
      </c>
      <c r="D11" s="157" t="s">
        <v>88</v>
      </c>
      <c r="E11" s="158">
        <v>1</v>
      </c>
      <c r="F11" s="158"/>
      <c r="G11" s="159">
        <f t="shared" si="0"/>
        <v>0</v>
      </c>
      <c r="O11" s="153">
        <v>2</v>
      </c>
      <c r="AA11" s="132">
        <v>12</v>
      </c>
      <c r="AB11" s="132">
        <v>0</v>
      </c>
      <c r="AC11" s="132">
        <v>173</v>
      </c>
      <c r="AZ11" s="132">
        <v>1</v>
      </c>
      <c r="BA11" s="132">
        <f t="shared" si="1"/>
        <v>0</v>
      </c>
      <c r="BB11" s="132">
        <f t="shared" si="2"/>
        <v>0</v>
      </c>
      <c r="BC11" s="132">
        <f t="shared" si="3"/>
        <v>0</v>
      </c>
      <c r="BD11" s="132">
        <f t="shared" si="4"/>
        <v>0</v>
      </c>
      <c r="BE11" s="132">
        <f t="shared" si="5"/>
        <v>0</v>
      </c>
      <c r="CA11" s="160">
        <v>12</v>
      </c>
      <c r="CB11" s="160">
        <v>0</v>
      </c>
      <c r="CZ11" s="132">
        <v>0</v>
      </c>
    </row>
    <row r="12" spans="1:104" x14ac:dyDescent="0.2">
      <c r="A12" s="154">
        <v>5</v>
      </c>
      <c r="B12" s="155" t="s">
        <v>95</v>
      </c>
      <c r="C12" s="156" t="s">
        <v>96</v>
      </c>
      <c r="D12" s="157" t="s">
        <v>88</v>
      </c>
      <c r="E12" s="158">
        <v>1</v>
      </c>
      <c r="F12" s="158"/>
      <c r="G12" s="159">
        <f t="shared" si="0"/>
        <v>0</v>
      </c>
      <c r="O12" s="153">
        <v>2</v>
      </c>
      <c r="AA12" s="132">
        <v>12</v>
      </c>
      <c r="AB12" s="132">
        <v>0</v>
      </c>
      <c r="AC12" s="132">
        <v>5</v>
      </c>
      <c r="AZ12" s="132">
        <v>1</v>
      </c>
      <c r="BA12" s="132">
        <f t="shared" si="1"/>
        <v>0</v>
      </c>
      <c r="BB12" s="132">
        <f t="shared" si="2"/>
        <v>0</v>
      </c>
      <c r="BC12" s="132">
        <f t="shared" si="3"/>
        <v>0</v>
      </c>
      <c r="BD12" s="132">
        <f t="shared" si="4"/>
        <v>0</v>
      </c>
      <c r="BE12" s="132">
        <f t="shared" si="5"/>
        <v>0</v>
      </c>
      <c r="CA12" s="160">
        <v>12</v>
      </c>
      <c r="CB12" s="160">
        <v>0</v>
      </c>
      <c r="CZ12" s="132">
        <v>0</v>
      </c>
    </row>
    <row r="13" spans="1:104" ht="22.5" x14ac:dyDescent="0.2">
      <c r="A13" s="154">
        <v>6</v>
      </c>
      <c r="B13" s="155" t="s">
        <v>97</v>
      </c>
      <c r="C13" s="156" t="s">
        <v>98</v>
      </c>
      <c r="D13" s="157" t="s">
        <v>88</v>
      </c>
      <c r="E13" s="158">
        <v>1</v>
      </c>
      <c r="F13" s="158"/>
      <c r="G13" s="159">
        <f t="shared" si="0"/>
        <v>0</v>
      </c>
      <c r="O13" s="153">
        <v>2</v>
      </c>
      <c r="AA13" s="132">
        <v>12</v>
      </c>
      <c r="AB13" s="132">
        <v>0</v>
      </c>
      <c r="AC13" s="132">
        <v>140</v>
      </c>
      <c r="AZ13" s="132">
        <v>1</v>
      </c>
      <c r="BA13" s="132">
        <f t="shared" si="1"/>
        <v>0</v>
      </c>
      <c r="BB13" s="132">
        <f t="shared" si="2"/>
        <v>0</v>
      </c>
      <c r="BC13" s="132">
        <f t="shared" si="3"/>
        <v>0</v>
      </c>
      <c r="BD13" s="132">
        <f t="shared" si="4"/>
        <v>0</v>
      </c>
      <c r="BE13" s="132">
        <f t="shared" si="5"/>
        <v>0</v>
      </c>
      <c r="CA13" s="160">
        <v>12</v>
      </c>
      <c r="CB13" s="160">
        <v>0</v>
      </c>
      <c r="CZ13" s="132">
        <v>0</v>
      </c>
    </row>
    <row r="14" spans="1:104" x14ac:dyDescent="0.2">
      <c r="A14" s="154">
        <v>7</v>
      </c>
      <c r="B14" s="155" t="s">
        <v>99</v>
      </c>
      <c r="C14" s="156" t="s">
        <v>100</v>
      </c>
      <c r="D14" s="157" t="s">
        <v>88</v>
      </c>
      <c r="E14" s="158">
        <v>1</v>
      </c>
      <c r="F14" s="158"/>
      <c r="G14" s="159">
        <f t="shared" si="0"/>
        <v>0</v>
      </c>
      <c r="O14" s="153">
        <v>2</v>
      </c>
      <c r="AA14" s="132">
        <v>12</v>
      </c>
      <c r="AB14" s="132">
        <v>0</v>
      </c>
      <c r="AC14" s="132">
        <v>4</v>
      </c>
      <c r="AZ14" s="132">
        <v>1</v>
      </c>
      <c r="BA14" s="132">
        <f t="shared" si="1"/>
        <v>0</v>
      </c>
      <c r="BB14" s="132">
        <f t="shared" si="2"/>
        <v>0</v>
      </c>
      <c r="BC14" s="132">
        <f t="shared" si="3"/>
        <v>0</v>
      </c>
      <c r="BD14" s="132">
        <f t="shared" si="4"/>
        <v>0</v>
      </c>
      <c r="BE14" s="132">
        <f t="shared" si="5"/>
        <v>0</v>
      </c>
      <c r="CA14" s="160">
        <v>12</v>
      </c>
      <c r="CB14" s="160">
        <v>0</v>
      </c>
      <c r="CZ14" s="132">
        <v>0</v>
      </c>
    </row>
    <row r="15" spans="1:104" x14ac:dyDescent="0.2">
      <c r="A15" s="161"/>
      <c r="B15" s="162" t="s">
        <v>78</v>
      </c>
      <c r="C15" s="163" t="str">
        <f>CONCATENATE(B7," ",C7)</f>
        <v>0 Přípravné práce</v>
      </c>
      <c r="D15" s="164"/>
      <c r="E15" s="165"/>
      <c r="F15" s="166"/>
      <c r="G15" s="167">
        <f>SUM(G7:G14)</f>
        <v>0</v>
      </c>
      <c r="O15" s="153">
        <v>4</v>
      </c>
      <c r="BA15" s="168">
        <f>SUM(BA7:BA14)</f>
        <v>0</v>
      </c>
      <c r="BB15" s="168">
        <f>SUM(BB7:BB14)</f>
        <v>0</v>
      </c>
      <c r="BC15" s="168">
        <f>SUM(BC7:BC14)</f>
        <v>0</v>
      </c>
      <c r="BD15" s="168">
        <f>SUM(BD7:BD14)</f>
        <v>0</v>
      </c>
      <c r="BE15" s="168">
        <f>SUM(BE7:BE14)</f>
        <v>0</v>
      </c>
    </row>
    <row r="16" spans="1:104" x14ac:dyDescent="0.2">
      <c r="A16" s="147" t="s">
        <v>74</v>
      </c>
      <c r="B16" s="148" t="s">
        <v>75</v>
      </c>
      <c r="C16" s="149" t="s">
        <v>76</v>
      </c>
      <c r="D16" s="150"/>
      <c r="E16" s="151"/>
      <c r="F16" s="151"/>
      <c r="G16" s="152"/>
      <c r="O16" s="153">
        <v>1</v>
      </c>
    </row>
    <row r="17" spans="1:104" x14ac:dyDescent="0.2">
      <c r="A17" s="154">
        <v>8</v>
      </c>
      <c r="B17" s="155" t="s">
        <v>101</v>
      </c>
      <c r="C17" s="156" t="s">
        <v>102</v>
      </c>
      <c r="D17" s="157" t="s">
        <v>103</v>
      </c>
      <c r="E17" s="158">
        <v>108.51</v>
      </c>
      <c r="F17" s="158"/>
      <c r="G17" s="159">
        <f t="shared" ref="G17:G23" si="6">E17*F17</f>
        <v>0</v>
      </c>
      <c r="O17" s="153">
        <v>2</v>
      </c>
      <c r="AA17" s="132">
        <v>1</v>
      </c>
      <c r="AB17" s="132">
        <v>1</v>
      </c>
      <c r="AC17" s="132">
        <v>1</v>
      </c>
      <c r="AZ17" s="132">
        <v>1</v>
      </c>
      <c r="BA17" s="132">
        <f t="shared" ref="BA17:BA23" si="7">IF(AZ17=1,G17,0)</f>
        <v>0</v>
      </c>
      <c r="BB17" s="132">
        <f t="shared" ref="BB17:BB23" si="8">IF(AZ17=2,G17,0)</f>
        <v>0</v>
      </c>
      <c r="BC17" s="132">
        <f t="shared" ref="BC17:BC23" si="9">IF(AZ17=3,G17,0)</f>
        <v>0</v>
      </c>
      <c r="BD17" s="132">
        <f t="shared" ref="BD17:BD23" si="10">IF(AZ17=4,G17,0)</f>
        <v>0</v>
      </c>
      <c r="BE17" s="132">
        <f t="shared" ref="BE17:BE23" si="11">IF(AZ17=5,G17,0)</f>
        <v>0</v>
      </c>
      <c r="CA17" s="160">
        <v>1</v>
      </c>
      <c r="CB17" s="160">
        <v>1</v>
      </c>
      <c r="CZ17" s="132">
        <v>0</v>
      </c>
    </row>
    <row r="18" spans="1:104" x14ac:dyDescent="0.2">
      <c r="A18" s="154">
        <v>9</v>
      </c>
      <c r="B18" s="155" t="s">
        <v>104</v>
      </c>
      <c r="C18" s="156" t="s">
        <v>105</v>
      </c>
      <c r="D18" s="157" t="s">
        <v>103</v>
      </c>
      <c r="E18" s="158">
        <v>38.304000000000002</v>
      </c>
      <c r="F18" s="158"/>
      <c r="G18" s="159">
        <f t="shared" si="6"/>
        <v>0</v>
      </c>
      <c r="O18" s="153">
        <v>2</v>
      </c>
      <c r="AA18" s="132">
        <v>1</v>
      </c>
      <c r="AB18" s="132">
        <v>1</v>
      </c>
      <c r="AC18" s="132">
        <v>1</v>
      </c>
      <c r="AZ18" s="132">
        <v>1</v>
      </c>
      <c r="BA18" s="132">
        <f t="shared" si="7"/>
        <v>0</v>
      </c>
      <c r="BB18" s="132">
        <f t="shared" si="8"/>
        <v>0</v>
      </c>
      <c r="BC18" s="132">
        <f t="shared" si="9"/>
        <v>0</v>
      </c>
      <c r="BD18" s="132">
        <f t="shared" si="10"/>
        <v>0</v>
      </c>
      <c r="BE18" s="132">
        <f t="shared" si="11"/>
        <v>0</v>
      </c>
      <c r="CA18" s="160">
        <v>1</v>
      </c>
      <c r="CB18" s="160">
        <v>1</v>
      </c>
      <c r="CZ18" s="132">
        <v>0</v>
      </c>
    </row>
    <row r="19" spans="1:104" x14ac:dyDescent="0.2">
      <c r="A19" s="154">
        <v>10</v>
      </c>
      <c r="B19" s="155" t="s">
        <v>106</v>
      </c>
      <c r="C19" s="156" t="s">
        <v>107</v>
      </c>
      <c r="D19" s="157" t="s">
        <v>103</v>
      </c>
      <c r="E19" s="158">
        <v>38.304000000000002</v>
      </c>
      <c r="F19" s="158"/>
      <c r="G19" s="159">
        <f t="shared" si="6"/>
        <v>0</v>
      </c>
      <c r="O19" s="153">
        <v>2</v>
      </c>
      <c r="AA19" s="132">
        <v>1</v>
      </c>
      <c r="AB19" s="132">
        <v>1</v>
      </c>
      <c r="AC19" s="132">
        <v>1</v>
      </c>
      <c r="AZ19" s="132">
        <v>1</v>
      </c>
      <c r="BA19" s="132">
        <f t="shared" si="7"/>
        <v>0</v>
      </c>
      <c r="BB19" s="132">
        <f t="shared" si="8"/>
        <v>0</v>
      </c>
      <c r="BC19" s="132">
        <f t="shared" si="9"/>
        <v>0</v>
      </c>
      <c r="BD19" s="132">
        <f t="shared" si="10"/>
        <v>0</v>
      </c>
      <c r="BE19" s="132">
        <f t="shared" si="11"/>
        <v>0</v>
      </c>
      <c r="CA19" s="160">
        <v>1</v>
      </c>
      <c r="CB19" s="160">
        <v>1</v>
      </c>
      <c r="CZ19" s="132">
        <v>0</v>
      </c>
    </row>
    <row r="20" spans="1:104" x14ac:dyDescent="0.2">
      <c r="A20" s="154">
        <v>11</v>
      </c>
      <c r="B20" s="155" t="s">
        <v>108</v>
      </c>
      <c r="C20" s="156" t="s">
        <v>109</v>
      </c>
      <c r="D20" s="157" t="s">
        <v>103</v>
      </c>
      <c r="E20" s="158">
        <v>11.234999999999999</v>
      </c>
      <c r="F20" s="158"/>
      <c r="G20" s="159">
        <f t="shared" si="6"/>
        <v>0</v>
      </c>
      <c r="O20" s="153">
        <v>2</v>
      </c>
      <c r="AA20" s="132">
        <v>1</v>
      </c>
      <c r="AB20" s="132">
        <v>1</v>
      </c>
      <c r="AC20" s="132">
        <v>1</v>
      </c>
      <c r="AZ20" s="132">
        <v>1</v>
      </c>
      <c r="BA20" s="132">
        <f t="shared" si="7"/>
        <v>0</v>
      </c>
      <c r="BB20" s="132">
        <f t="shared" si="8"/>
        <v>0</v>
      </c>
      <c r="BC20" s="132">
        <f t="shared" si="9"/>
        <v>0</v>
      </c>
      <c r="BD20" s="132">
        <f t="shared" si="10"/>
        <v>0</v>
      </c>
      <c r="BE20" s="132">
        <f t="shared" si="11"/>
        <v>0</v>
      </c>
      <c r="CA20" s="160">
        <v>1</v>
      </c>
      <c r="CB20" s="160">
        <v>1</v>
      </c>
      <c r="CZ20" s="132">
        <v>0</v>
      </c>
    </row>
    <row r="21" spans="1:104" x14ac:dyDescent="0.2">
      <c r="A21" s="154">
        <v>12</v>
      </c>
      <c r="B21" s="155" t="s">
        <v>110</v>
      </c>
      <c r="C21" s="156" t="s">
        <v>111</v>
      </c>
      <c r="D21" s="157" t="s">
        <v>103</v>
      </c>
      <c r="E21" s="158">
        <v>11.234999999999999</v>
      </c>
      <c r="F21" s="158"/>
      <c r="G21" s="159">
        <f t="shared" si="6"/>
        <v>0</v>
      </c>
      <c r="O21" s="153">
        <v>2</v>
      </c>
      <c r="AA21" s="132">
        <v>1</v>
      </c>
      <c r="AB21" s="132">
        <v>1</v>
      </c>
      <c r="AC21" s="132">
        <v>1</v>
      </c>
      <c r="AZ21" s="132">
        <v>1</v>
      </c>
      <c r="BA21" s="132">
        <f t="shared" si="7"/>
        <v>0</v>
      </c>
      <c r="BB21" s="132">
        <f t="shared" si="8"/>
        <v>0</v>
      </c>
      <c r="BC21" s="132">
        <f t="shared" si="9"/>
        <v>0</v>
      </c>
      <c r="BD21" s="132">
        <f t="shared" si="10"/>
        <v>0</v>
      </c>
      <c r="BE21" s="132">
        <f t="shared" si="11"/>
        <v>0</v>
      </c>
      <c r="CA21" s="160">
        <v>1</v>
      </c>
      <c r="CB21" s="160">
        <v>1</v>
      </c>
      <c r="CZ21" s="132">
        <v>0</v>
      </c>
    </row>
    <row r="22" spans="1:104" x14ac:dyDescent="0.2">
      <c r="A22" s="154">
        <v>13</v>
      </c>
      <c r="B22" s="155" t="s">
        <v>112</v>
      </c>
      <c r="C22" s="156" t="s">
        <v>113</v>
      </c>
      <c r="D22" s="157" t="s">
        <v>103</v>
      </c>
      <c r="E22" s="158">
        <v>158.04900000000001</v>
      </c>
      <c r="F22" s="158"/>
      <c r="G22" s="159">
        <f t="shared" si="6"/>
        <v>0</v>
      </c>
      <c r="O22" s="153">
        <v>2</v>
      </c>
      <c r="AA22" s="132">
        <v>1</v>
      </c>
      <c r="AB22" s="132">
        <v>1</v>
      </c>
      <c r="AC22" s="132">
        <v>1</v>
      </c>
      <c r="AZ22" s="132">
        <v>1</v>
      </c>
      <c r="BA22" s="132">
        <f t="shared" si="7"/>
        <v>0</v>
      </c>
      <c r="BB22" s="132">
        <f t="shared" si="8"/>
        <v>0</v>
      </c>
      <c r="BC22" s="132">
        <f t="shared" si="9"/>
        <v>0</v>
      </c>
      <c r="BD22" s="132">
        <f t="shared" si="10"/>
        <v>0</v>
      </c>
      <c r="BE22" s="132">
        <f t="shared" si="11"/>
        <v>0</v>
      </c>
      <c r="CA22" s="160">
        <v>1</v>
      </c>
      <c r="CB22" s="160">
        <v>1</v>
      </c>
      <c r="CZ22" s="132">
        <v>0</v>
      </c>
    </row>
    <row r="23" spans="1:104" ht="22.5" x14ac:dyDescent="0.2">
      <c r="A23" s="154">
        <v>14</v>
      </c>
      <c r="B23" s="155" t="s">
        <v>114</v>
      </c>
      <c r="C23" s="156" t="s">
        <v>115</v>
      </c>
      <c r="D23" s="157" t="s">
        <v>116</v>
      </c>
      <c r="E23" s="158">
        <v>750</v>
      </c>
      <c r="F23" s="158"/>
      <c r="G23" s="159">
        <f t="shared" si="6"/>
        <v>0</v>
      </c>
      <c r="O23" s="153">
        <v>2</v>
      </c>
      <c r="AA23" s="132">
        <v>1</v>
      </c>
      <c r="AB23" s="132">
        <v>1</v>
      </c>
      <c r="AC23" s="132">
        <v>1</v>
      </c>
      <c r="AZ23" s="132">
        <v>1</v>
      </c>
      <c r="BA23" s="132">
        <f t="shared" si="7"/>
        <v>0</v>
      </c>
      <c r="BB23" s="132">
        <f t="shared" si="8"/>
        <v>0</v>
      </c>
      <c r="BC23" s="132">
        <f t="shared" si="9"/>
        <v>0</v>
      </c>
      <c r="BD23" s="132">
        <f t="shared" si="10"/>
        <v>0</v>
      </c>
      <c r="BE23" s="132">
        <f t="shared" si="11"/>
        <v>0</v>
      </c>
      <c r="CA23" s="160">
        <v>1</v>
      </c>
      <c r="CB23" s="160">
        <v>1</v>
      </c>
      <c r="CZ23" s="132">
        <v>0</v>
      </c>
    </row>
    <row r="24" spans="1:104" x14ac:dyDescent="0.2">
      <c r="A24" s="161"/>
      <c r="B24" s="162" t="s">
        <v>78</v>
      </c>
      <c r="C24" s="163" t="str">
        <f>CONCATENATE(B16," ",C16)</f>
        <v>1 Zemní práce</v>
      </c>
      <c r="D24" s="164"/>
      <c r="E24" s="165"/>
      <c r="F24" s="166"/>
      <c r="G24" s="167">
        <f>SUM(G16:G23)</f>
        <v>0</v>
      </c>
      <c r="O24" s="153">
        <v>4</v>
      </c>
      <c r="BA24" s="168">
        <f>SUM(BA16:BA23)</f>
        <v>0</v>
      </c>
      <c r="BB24" s="168">
        <f>SUM(BB16:BB23)</f>
        <v>0</v>
      </c>
      <c r="BC24" s="168">
        <f>SUM(BC16:BC23)</f>
        <v>0</v>
      </c>
      <c r="BD24" s="168">
        <f>SUM(BD16:BD23)</f>
        <v>0</v>
      </c>
      <c r="BE24" s="168">
        <f>SUM(BE16:BE23)</f>
        <v>0</v>
      </c>
    </row>
    <row r="25" spans="1:104" x14ac:dyDescent="0.2">
      <c r="A25" s="147" t="s">
        <v>74</v>
      </c>
      <c r="B25" s="148" t="s">
        <v>117</v>
      </c>
      <c r="C25" s="149" t="s">
        <v>118</v>
      </c>
      <c r="D25" s="150"/>
      <c r="E25" s="151"/>
      <c r="F25" s="151"/>
      <c r="G25" s="152"/>
      <c r="O25" s="153">
        <v>1</v>
      </c>
    </row>
    <row r="26" spans="1:104" ht="22.5" x14ac:dyDescent="0.2">
      <c r="A26" s="154">
        <v>15</v>
      </c>
      <c r="B26" s="155" t="s">
        <v>119</v>
      </c>
      <c r="C26" s="156" t="s">
        <v>120</v>
      </c>
      <c r="D26" s="157" t="s">
        <v>103</v>
      </c>
      <c r="E26" s="158">
        <v>85.55</v>
      </c>
      <c r="F26" s="158"/>
      <c r="G26" s="159">
        <f t="shared" ref="G26:G40" si="12">E26*F26</f>
        <v>0</v>
      </c>
      <c r="O26" s="153">
        <v>2</v>
      </c>
      <c r="AA26" s="132">
        <v>1</v>
      </c>
      <c r="AB26" s="132">
        <v>1</v>
      </c>
      <c r="AC26" s="132">
        <v>1</v>
      </c>
      <c r="AZ26" s="132">
        <v>1</v>
      </c>
      <c r="BA26" s="132">
        <f t="shared" ref="BA26:BA40" si="13">IF(AZ26=1,G26,0)</f>
        <v>0</v>
      </c>
      <c r="BB26" s="132">
        <f t="shared" ref="BB26:BB40" si="14">IF(AZ26=2,G26,0)</f>
        <v>0</v>
      </c>
      <c r="BC26" s="132">
        <f t="shared" ref="BC26:BC40" si="15">IF(AZ26=3,G26,0)</f>
        <v>0</v>
      </c>
      <c r="BD26" s="132">
        <f t="shared" ref="BD26:BD40" si="16">IF(AZ26=4,G26,0)</f>
        <v>0</v>
      </c>
      <c r="BE26" s="132">
        <f t="shared" ref="BE26:BE40" si="17">IF(AZ26=5,G26,0)</f>
        <v>0</v>
      </c>
      <c r="CA26" s="160">
        <v>1</v>
      </c>
      <c r="CB26" s="160">
        <v>1</v>
      </c>
      <c r="CZ26" s="132">
        <v>1.7816399999999999</v>
      </c>
    </row>
    <row r="27" spans="1:104" ht="22.5" x14ac:dyDescent="0.2">
      <c r="A27" s="154">
        <v>16</v>
      </c>
      <c r="B27" s="155" t="s">
        <v>121</v>
      </c>
      <c r="C27" s="156" t="s">
        <v>122</v>
      </c>
      <c r="D27" s="157" t="s">
        <v>103</v>
      </c>
      <c r="E27" s="158">
        <v>6.048</v>
      </c>
      <c r="F27" s="158"/>
      <c r="G27" s="159">
        <f t="shared" si="12"/>
        <v>0</v>
      </c>
      <c r="O27" s="153">
        <v>2</v>
      </c>
      <c r="AA27" s="132">
        <v>1</v>
      </c>
      <c r="AB27" s="132">
        <v>1</v>
      </c>
      <c r="AC27" s="132">
        <v>1</v>
      </c>
      <c r="AZ27" s="132">
        <v>1</v>
      </c>
      <c r="BA27" s="132">
        <f t="shared" si="13"/>
        <v>0</v>
      </c>
      <c r="BB27" s="132">
        <f t="shared" si="14"/>
        <v>0</v>
      </c>
      <c r="BC27" s="132">
        <f t="shared" si="15"/>
        <v>0</v>
      </c>
      <c r="BD27" s="132">
        <f t="shared" si="16"/>
        <v>0</v>
      </c>
      <c r="BE27" s="132">
        <f t="shared" si="17"/>
        <v>0</v>
      </c>
      <c r="CA27" s="160">
        <v>1</v>
      </c>
      <c r="CB27" s="160">
        <v>1</v>
      </c>
      <c r="CZ27" s="132">
        <v>1.9397</v>
      </c>
    </row>
    <row r="28" spans="1:104" x14ac:dyDescent="0.2">
      <c r="A28" s="154">
        <v>17</v>
      </c>
      <c r="B28" s="155" t="s">
        <v>123</v>
      </c>
      <c r="C28" s="156" t="s">
        <v>124</v>
      </c>
      <c r="D28" s="157" t="s">
        <v>103</v>
      </c>
      <c r="E28" s="158">
        <v>28.224</v>
      </c>
      <c r="F28" s="158"/>
      <c r="G28" s="159">
        <f t="shared" si="12"/>
        <v>0</v>
      </c>
      <c r="O28" s="153">
        <v>2</v>
      </c>
      <c r="AA28" s="132">
        <v>1</v>
      </c>
      <c r="AB28" s="132">
        <v>1</v>
      </c>
      <c r="AC28" s="132">
        <v>1</v>
      </c>
      <c r="AZ28" s="132">
        <v>1</v>
      </c>
      <c r="BA28" s="132">
        <f t="shared" si="13"/>
        <v>0</v>
      </c>
      <c r="BB28" s="132">
        <f t="shared" si="14"/>
        <v>0</v>
      </c>
      <c r="BC28" s="132">
        <f t="shared" si="15"/>
        <v>0</v>
      </c>
      <c r="BD28" s="132">
        <f t="shared" si="16"/>
        <v>0</v>
      </c>
      <c r="BE28" s="132">
        <f t="shared" si="17"/>
        <v>0</v>
      </c>
      <c r="CA28" s="160">
        <v>1</v>
      </c>
      <c r="CB28" s="160">
        <v>1</v>
      </c>
      <c r="CZ28" s="132">
        <v>2.5249999999999999</v>
      </c>
    </row>
    <row r="29" spans="1:104" x14ac:dyDescent="0.2">
      <c r="A29" s="154">
        <v>18</v>
      </c>
      <c r="B29" s="155" t="s">
        <v>125</v>
      </c>
      <c r="C29" s="156" t="s">
        <v>126</v>
      </c>
      <c r="D29" s="157" t="s">
        <v>127</v>
      </c>
      <c r="E29" s="158">
        <v>0.42320000000000002</v>
      </c>
      <c r="F29" s="158"/>
      <c r="G29" s="159">
        <f t="shared" si="12"/>
        <v>0</v>
      </c>
      <c r="O29" s="153">
        <v>2</v>
      </c>
      <c r="AA29" s="132">
        <v>1</v>
      </c>
      <c r="AB29" s="132">
        <v>1</v>
      </c>
      <c r="AC29" s="132">
        <v>1</v>
      </c>
      <c r="AZ29" s="132">
        <v>1</v>
      </c>
      <c r="BA29" s="132">
        <f t="shared" si="13"/>
        <v>0</v>
      </c>
      <c r="BB29" s="132">
        <f t="shared" si="14"/>
        <v>0</v>
      </c>
      <c r="BC29" s="132">
        <f t="shared" si="15"/>
        <v>0</v>
      </c>
      <c r="BD29" s="132">
        <f t="shared" si="16"/>
        <v>0</v>
      </c>
      <c r="BE29" s="132">
        <f t="shared" si="17"/>
        <v>0</v>
      </c>
      <c r="CA29" s="160">
        <v>1</v>
      </c>
      <c r="CB29" s="160">
        <v>1</v>
      </c>
      <c r="CZ29" s="132">
        <v>1.0217400000000001</v>
      </c>
    </row>
    <row r="30" spans="1:104" ht="22.5" x14ac:dyDescent="0.2">
      <c r="A30" s="154">
        <v>19</v>
      </c>
      <c r="B30" s="155" t="s">
        <v>128</v>
      </c>
      <c r="C30" s="156" t="s">
        <v>129</v>
      </c>
      <c r="D30" s="157" t="s">
        <v>103</v>
      </c>
      <c r="E30" s="158">
        <v>4.032</v>
      </c>
      <c r="F30" s="158"/>
      <c r="G30" s="159">
        <f t="shared" si="12"/>
        <v>0</v>
      </c>
      <c r="O30" s="153">
        <v>2</v>
      </c>
      <c r="AA30" s="132">
        <v>1</v>
      </c>
      <c r="AB30" s="132">
        <v>1</v>
      </c>
      <c r="AC30" s="132">
        <v>1</v>
      </c>
      <c r="AZ30" s="132">
        <v>1</v>
      </c>
      <c r="BA30" s="132">
        <f t="shared" si="13"/>
        <v>0</v>
      </c>
      <c r="BB30" s="132">
        <f t="shared" si="14"/>
        <v>0</v>
      </c>
      <c r="BC30" s="132">
        <f t="shared" si="15"/>
        <v>0</v>
      </c>
      <c r="BD30" s="132">
        <f t="shared" si="16"/>
        <v>0</v>
      </c>
      <c r="BE30" s="132">
        <f t="shared" si="17"/>
        <v>0</v>
      </c>
      <c r="CA30" s="160">
        <v>1</v>
      </c>
      <c r="CB30" s="160">
        <v>1</v>
      </c>
      <c r="CZ30" s="132">
        <v>2.5249999999999999</v>
      </c>
    </row>
    <row r="31" spans="1:104" ht="22.5" x14ac:dyDescent="0.2">
      <c r="A31" s="154">
        <v>20</v>
      </c>
      <c r="B31" s="155" t="s">
        <v>130</v>
      </c>
      <c r="C31" s="156" t="s">
        <v>131</v>
      </c>
      <c r="D31" s="157" t="s">
        <v>103</v>
      </c>
      <c r="E31" s="158">
        <v>70.442999999999998</v>
      </c>
      <c r="F31" s="158"/>
      <c r="G31" s="159">
        <f t="shared" si="12"/>
        <v>0</v>
      </c>
      <c r="O31" s="153">
        <v>2</v>
      </c>
      <c r="AA31" s="132">
        <v>1</v>
      </c>
      <c r="AB31" s="132">
        <v>1</v>
      </c>
      <c r="AC31" s="132">
        <v>1</v>
      </c>
      <c r="AZ31" s="132">
        <v>1</v>
      </c>
      <c r="BA31" s="132">
        <f t="shared" si="13"/>
        <v>0</v>
      </c>
      <c r="BB31" s="132">
        <f t="shared" si="14"/>
        <v>0</v>
      </c>
      <c r="BC31" s="132">
        <f t="shared" si="15"/>
        <v>0</v>
      </c>
      <c r="BD31" s="132">
        <f t="shared" si="16"/>
        <v>0</v>
      </c>
      <c r="BE31" s="132">
        <f t="shared" si="17"/>
        <v>0</v>
      </c>
      <c r="CA31" s="160">
        <v>1</v>
      </c>
      <c r="CB31" s="160">
        <v>1</v>
      </c>
      <c r="CZ31" s="132">
        <v>2.5249999999999999</v>
      </c>
    </row>
    <row r="32" spans="1:104" ht="22.5" x14ac:dyDescent="0.2">
      <c r="A32" s="154">
        <v>21</v>
      </c>
      <c r="B32" s="155" t="s">
        <v>132</v>
      </c>
      <c r="C32" s="156" t="s">
        <v>133</v>
      </c>
      <c r="D32" s="157" t="s">
        <v>116</v>
      </c>
      <c r="E32" s="158">
        <v>40</v>
      </c>
      <c r="F32" s="158"/>
      <c r="G32" s="159">
        <f t="shared" si="12"/>
        <v>0</v>
      </c>
      <c r="O32" s="153">
        <v>2</v>
      </c>
      <c r="AA32" s="132">
        <v>1</v>
      </c>
      <c r="AB32" s="132">
        <v>1</v>
      </c>
      <c r="AC32" s="132">
        <v>1</v>
      </c>
      <c r="AZ32" s="132">
        <v>1</v>
      </c>
      <c r="BA32" s="132">
        <f t="shared" si="13"/>
        <v>0</v>
      </c>
      <c r="BB32" s="132">
        <f t="shared" si="14"/>
        <v>0</v>
      </c>
      <c r="BC32" s="132">
        <f t="shared" si="15"/>
        <v>0</v>
      </c>
      <c r="BD32" s="132">
        <f t="shared" si="16"/>
        <v>0</v>
      </c>
      <c r="BE32" s="132">
        <f t="shared" si="17"/>
        <v>0</v>
      </c>
      <c r="CA32" s="160">
        <v>1</v>
      </c>
      <c r="CB32" s="160">
        <v>1</v>
      </c>
      <c r="CZ32" s="132">
        <v>3.6400000000000002E-2</v>
      </c>
    </row>
    <row r="33" spans="1:104" x14ac:dyDescent="0.2">
      <c r="A33" s="154">
        <v>22</v>
      </c>
      <c r="B33" s="155" t="s">
        <v>134</v>
      </c>
      <c r="C33" s="156" t="s">
        <v>135</v>
      </c>
      <c r="D33" s="157" t="s">
        <v>116</v>
      </c>
      <c r="E33" s="158">
        <v>40</v>
      </c>
      <c r="F33" s="158"/>
      <c r="G33" s="159">
        <f t="shared" si="12"/>
        <v>0</v>
      </c>
      <c r="O33" s="153">
        <v>2</v>
      </c>
      <c r="AA33" s="132">
        <v>1</v>
      </c>
      <c r="AB33" s="132">
        <v>1</v>
      </c>
      <c r="AC33" s="132">
        <v>1</v>
      </c>
      <c r="AZ33" s="132">
        <v>1</v>
      </c>
      <c r="BA33" s="132">
        <f t="shared" si="13"/>
        <v>0</v>
      </c>
      <c r="BB33" s="132">
        <f t="shared" si="14"/>
        <v>0</v>
      </c>
      <c r="BC33" s="132">
        <f t="shared" si="15"/>
        <v>0</v>
      </c>
      <c r="BD33" s="132">
        <f t="shared" si="16"/>
        <v>0</v>
      </c>
      <c r="BE33" s="132">
        <f t="shared" si="17"/>
        <v>0</v>
      </c>
      <c r="CA33" s="160">
        <v>1</v>
      </c>
      <c r="CB33" s="160">
        <v>1</v>
      </c>
      <c r="CZ33" s="132">
        <v>0</v>
      </c>
    </row>
    <row r="34" spans="1:104" ht="22.5" x14ac:dyDescent="0.2">
      <c r="A34" s="154">
        <v>23</v>
      </c>
      <c r="B34" s="155" t="s">
        <v>136</v>
      </c>
      <c r="C34" s="156" t="s">
        <v>137</v>
      </c>
      <c r="D34" s="157" t="s">
        <v>127</v>
      </c>
      <c r="E34" s="158">
        <v>2.2385999999999999</v>
      </c>
      <c r="F34" s="158"/>
      <c r="G34" s="159">
        <f t="shared" si="12"/>
        <v>0</v>
      </c>
      <c r="O34" s="153">
        <v>2</v>
      </c>
      <c r="AA34" s="132">
        <v>1</v>
      </c>
      <c r="AB34" s="132">
        <v>1</v>
      </c>
      <c r="AC34" s="132">
        <v>1</v>
      </c>
      <c r="AZ34" s="132">
        <v>1</v>
      </c>
      <c r="BA34" s="132">
        <f t="shared" si="13"/>
        <v>0</v>
      </c>
      <c r="BB34" s="132">
        <f t="shared" si="14"/>
        <v>0</v>
      </c>
      <c r="BC34" s="132">
        <f t="shared" si="15"/>
        <v>0</v>
      </c>
      <c r="BD34" s="132">
        <f t="shared" si="16"/>
        <v>0</v>
      </c>
      <c r="BE34" s="132">
        <f t="shared" si="17"/>
        <v>0</v>
      </c>
      <c r="CA34" s="160">
        <v>1</v>
      </c>
      <c r="CB34" s="160">
        <v>1</v>
      </c>
      <c r="CZ34" s="132">
        <v>1.0554399999999999</v>
      </c>
    </row>
    <row r="35" spans="1:104" ht="22.5" x14ac:dyDescent="0.2">
      <c r="A35" s="154">
        <v>24</v>
      </c>
      <c r="B35" s="155" t="s">
        <v>138</v>
      </c>
      <c r="C35" s="156" t="s">
        <v>139</v>
      </c>
      <c r="D35" s="157" t="s">
        <v>116</v>
      </c>
      <c r="E35" s="158">
        <v>34.950000000000003</v>
      </c>
      <c r="F35" s="158"/>
      <c r="G35" s="159">
        <f t="shared" si="12"/>
        <v>0</v>
      </c>
      <c r="O35" s="153">
        <v>2</v>
      </c>
      <c r="AA35" s="132">
        <v>1</v>
      </c>
      <c r="AB35" s="132">
        <v>1</v>
      </c>
      <c r="AC35" s="132">
        <v>1</v>
      </c>
      <c r="AZ35" s="132">
        <v>1</v>
      </c>
      <c r="BA35" s="132">
        <f t="shared" si="13"/>
        <v>0</v>
      </c>
      <c r="BB35" s="132">
        <f t="shared" si="14"/>
        <v>0</v>
      </c>
      <c r="BC35" s="132">
        <f t="shared" si="15"/>
        <v>0</v>
      </c>
      <c r="BD35" s="132">
        <f t="shared" si="16"/>
        <v>0</v>
      </c>
      <c r="BE35" s="132">
        <f t="shared" si="17"/>
        <v>0</v>
      </c>
      <c r="CA35" s="160">
        <v>1</v>
      </c>
      <c r="CB35" s="160">
        <v>1</v>
      </c>
      <c r="CZ35" s="132">
        <v>0.52</v>
      </c>
    </row>
    <row r="36" spans="1:104" ht="22.5" x14ac:dyDescent="0.2">
      <c r="A36" s="154">
        <v>25</v>
      </c>
      <c r="B36" s="155" t="s">
        <v>140</v>
      </c>
      <c r="C36" s="156" t="s">
        <v>141</v>
      </c>
      <c r="D36" s="157" t="s">
        <v>116</v>
      </c>
      <c r="E36" s="158">
        <v>14.3125</v>
      </c>
      <c r="F36" s="158"/>
      <c r="G36" s="159">
        <f t="shared" si="12"/>
        <v>0</v>
      </c>
      <c r="O36" s="153">
        <v>2</v>
      </c>
      <c r="AA36" s="132">
        <v>1</v>
      </c>
      <c r="AB36" s="132">
        <v>1</v>
      </c>
      <c r="AC36" s="132">
        <v>1</v>
      </c>
      <c r="AZ36" s="132">
        <v>1</v>
      </c>
      <c r="BA36" s="132">
        <f t="shared" si="13"/>
        <v>0</v>
      </c>
      <c r="BB36" s="132">
        <f t="shared" si="14"/>
        <v>0</v>
      </c>
      <c r="BC36" s="132">
        <f t="shared" si="15"/>
        <v>0</v>
      </c>
      <c r="BD36" s="132">
        <f t="shared" si="16"/>
        <v>0</v>
      </c>
      <c r="BE36" s="132">
        <f t="shared" si="17"/>
        <v>0</v>
      </c>
      <c r="CA36" s="160">
        <v>1</v>
      </c>
      <c r="CB36" s="160">
        <v>1</v>
      </c>
      <c r="CZ36" s="132">
        <v>0.59</v>
      </c>
    </row>
    <row r="37" spans="1:104" x14ac:dyDescent="0.2">
      <c r="A37" s="154">
        <v>26</v>
      </c>
      <c r="B37" s="155" t="s">
        <v>142</v>
      </c>
      <c r="C37" s="156" t="s">
        <v>143</v>
      </c>
      <c r="D37" s="157" t="s">
        <v>103</v>
      </c>
      <c r="E37" s="158">
        <v>11.234999999999999</v>
      </c>
      <c r="F37" s="158"/>
      <c r="G37" s="159">
        <f t="shared" si="12"/>
        <v>0</v>
      </c>
      <c r="O37" s="153">
        <v>2</v>
      </c>
      <c r="AA37" s="132">
        <v>1</v>
      </c>
      <c r="AB37" s="132">
        <v>1</v>
      </c>
      <c r="AC37" s="132">
        <v>1</v>
      </c>
      <c r="AZ37" s="132">
        <v>1</v>
      </c>
      <c r="BA37" s="132">
        <f t="shared" si="13"/>
        <v>0</v>
      </c>
      <c r="BB37" s="132">
        <f t="shared" si="14"/>
        <v>0</v>
      </c>
      <c r="BC37" s="132">
        <f t="shared" si="15"/>
        <v>0</v>
      </c>
      <c r="BD37" s="132">
        <f t="shared" si="16"/>
        <v>0</v>
      </c>
      <c r="BE37" s="132">
        <f t="shared" si="17"/>
        <v>0</v>
      </c>
      <c r="CA37" s="160">
        <v>1</v>
      </c>
      <c r="CB37" s="160">
        <v>1</v>
      </c>
      <c r="CZ37" s="132">
        <v>2.5249999999999999</v>
      </c>
    </row>
    <row r="38" spans="1:104" x14ac:dyDescent="0.2">
      <c r="A38" s="154">
        <v>27</v>
      </c>
      <c r="B38" s="155" t="s">
        <v>144</v>
      </c>
      <c r="C38" s="156" t="s">
        <v>145</v>
      </c>
      <c r="D38" s="157" t="s">
        <v>146</v>
      </c>
      <c r="E38" s="158">
        <v>5</v>
      </c>
      <c r="F38" s="158"/>
      <c r="G38" s="159">
        <f t="shared" si="12"/>
        <v>0</v>
      </c>
      <c r="O38" s="153">
        <v>2</v>
      </c>
      <c r="AA38" s="132">
        <v>1</v>
      </c>
      <c r="AB38" s="132">
        <v>1</v>
      </c>
      <c r="AC38" s="132">
        <v>1</v>
      </c>
      <c r="AZ38" s="132">
        <v>1</v>
      </c>
      <c r="BA38" s="132">
        <f t="shared" si="13"/>
        <v>0</v>
      </c>
      <c r="BB38" s="132">
        <f t="shared" si="14"/>
        <v>0</v>
      </c>
      <c r="BC38" s="132">
        <f t="shared" si="15"/>
        <v>0</v>
      </c>
      <c r="BD38" s="132">
        <f t="shared" si="16"/>
        <v>0</v>
      </c>
      <c r="BE38" s="132">
        <f t="shared" si="17"/>
        <v>0</v>
      </c>
      <c r="CA38" s="160">
        <v>1</v>
      </c>
      <c r="CB38" s="160">
        <v>1</v>
      </c>
      <c r="CZ38" s="132">
        <v>1.353E-2</v>
      </c>
    </row>
    <row r="39" spans="1:104" x14ac:dyDescent="0.2">
      <c r="A39" s="154">
        <v>28</v>
      </c>
      <c r="B39" s="155" t="s">
        <v>147</v>
      </c>
      <c r="C39" s="156" t="s">
        <v>148</v>
      </c>
      <c r="D39" s="157" t="s">
        <v>127</v>
      </c>
      <c r="E39" s="158">
        <v>0.87939999999999996</v>
      </c>
      <c r="F39" s="158"/>
      <c r="G39" s="159">
        <f t="shared" si="12"/>
        <v>0</v>
      </c>
      <c r="O39" s="153">
        <v>2</v>
      </c>
      <c r="AA39" s="132">
        <v>1</v>
      </c>
      <c r="AB39" s="132">
        <v>1</v>
      </c>
      <c r="AC39" s="132">
        <v>1</v>
      </c>
      <c r="AZ39" s="132">
        <v>1</v>
      </c>
      <c r="BA39" s="132">
        <f t="shared" si="13"/>
        <v>0</v>
      </c>
      <c r="BB39" s="132">
        <f t="shared" si="14"/>
        <v>0</v>
      </c>
      <c r="BC39" s="132">
        <f t="shared" si="15"/>
        <v>0</v>
      </c>
      <c r="BD39" s="132">
        <f t="shared" si="16"/>
        <v>0</v>
      </c>
      <c r="BE39" s="132">
        <f t="shared" si="17"/>
        <v>0</v>
      </c>
      <c r="CA39" s="160">
        <v>1</v>
      </c>
      <c r="CB39" s="160">
        <v>1</v>
      </c>
      <c r="CZ39" s="132">
        <v>1.0211600000000001</v>
      </c>
    </row>
    <row r="40" spans="1:104" ht="22.5" x14ac:dyDescent="0.2">
      <c r="A40" s="154">
        <v>29</v>
      </c>
      <c r="B40" s="155" t="s">
        <v>149</v>
      </c>
      <c r="C40" s="156" t="s">
        <v>150</v>
      </c>
      <c r="D40" s="157" t="s">
        <v>103</v>
      </c>
      <c r="E40" s="158">
        <v>34.22</v>
      </c>
      <c r="F40" s="158"/>
      <c r="G40" s="159">
        <f t="shared" si="12"/>
        <v>0</v>
      </c>
      <c r="O40" s="153">
        <v>2</v>
      </c>
      <c r="AA40" s="132">
        <v>2</v>
      </c>
      <c r="AB40" s="132">
        <v>1</v>
      </c>
      <c r="AC40" s="132">
        <v>1</v>
      </c>
      <c r="AZ40" s="132">
        <v>1</v>
      </c>
      <c r="BA40" s="132">
        <f t="shared" si="13"/>
        <v>0</v>
      </c>
      <c r="BB40" s="132">
        <f t="shared" si="14"/>
        <v>0</v>
      </c>
      <c r="BC40" s="132">
        <f t="shared" si="15"/>
        <v>0</v>
      </c>
      <c r="BD40" s="132">
        <f t="shared" si="16"/>
        <v>0</v>
      </c>
      <c r="BE40" s="132">
        <f t="shared" si="17"/>
        <v>0</v>
      </c>
      <c r="CA40" s="160">
        <v>2</v>
      </c>
      <c r="CB40" s="160">
        <v>1</v>
      </c>
      <c r="CZ40" s="132">
        <v>1.93971</v>
      </c>
    </row>
    <row r="41" spans="1:104" x14ac:dyDescent="0.2">
      <c r="A41" s="161"/>
      <c r="B41" s="162" t="s">
        <v>78</v>
      </c>
      <c r="C41" s="163" t="str">
        <f>CONCATENATE(B25," ",C25)</f>
        <v>2 Základy a zvláštní zakládání</v>
      </c>
      <c r="D41" s="164"/>
      <c r="E41" s="165"/>
      <c r="F41" s="166"/>
      <c r="G41" s="167">
        <f>SUM(G25:G40)</f>
        <v>0</v>
      </c>
      <c r="O41" s="153">
        <v>4</v>
      </c>
      <c r="BA41" s="168">
        <f>SUM(BA25:BA40)</f>
        <v>0</v>
      </c>
      <c r="BB41" s="168">
        <f>SUM(BB25:BB40)</f>
        <v>0</v>
      </c>
      <c r="BC41" s="168">
        <f>SUM(BC25:BC40)</f>
        <v>0</v>
      </c>
      <c r="BD41" s="168">
        <f>SUM(BD25:BD40)</f>
        <v>0</v>
      </c>
      <c r="BE41" s="168">
        <f>SUM(BE25:BE40)</f>
        <v>0</v>
      </c>
    </row>
    <row r="42" spans="1:104" x14ac:dyDescent="0.2">
      <c r="A42" s="147" t="s">
        <v>74</v>
      </c>
      <c r="B42" s="148" t="s">
        <v>151</v>
      </c>
      <c r="C42" s="149" t="s">
        <v>152</v>
      </c>
      <c r="D42" s="150"/>
      <c r="E42" s="151"/>
      <c r="F42" s="151"/>
      <c r="G42" s="152"/>
      <c r="O42" s="153">
        <v>1</v>
      </c>
    </row>
    <row r="43" spans="1:104" x14ac:dyDescent="0.2">
      <c r="A43" s="154">
        <v>30</v>
      </c>
      <c r="B43" s="155" t="s">
        <v>153</v>
      </c>
      <c r="C43" s="156" t="s">
        <v>154</v>
      </c>
      <c r="D43" s="157" t="s">
        <v>116</v>
      </c>
      <c r="E43" s="158">
        <v>17.052</v>
      </c>
      <c r="F43" s="158"/>
      <c r="G43" s="159">
        <f>E43*F43</f>
        <v>0</v>
      </c>
      <c r="O43" s="153">
        <v>2</v>
      </c>
      <c r="AA43" s="132">
        <v>1</v>
      </c>
      <c r="AB43" s="132">
        <v>1</v>
      </c>
      <c r="AC43" s="132">
        <v>1</v>
      </c>
      <c r="AZ43" s="132">
        <v>1</v>
      </c>
      <c r="BA43" s="132">
        <f>IF(AZ43=1,G43,0)</f>
        <v>0</v>
      </c>
      <c r="BB43" s="132">
        <f>IF(AZ43=2,G43,0)</f>
        <v>0</v>
      </c>
      <c r="BC43" s="132">
        <f>IF(AZ43=3,G43,0)</f>
        <v>0</v>
      </c>
      <c r="BD43" s="132">
        <f>IF(AZ43=4,G43,0)</f>
        <v>0</v>
      </c>
      <c r="BE43" s="132">
        <f>IF(AZ43=5,G43,0)</f>
        <v>0</v>
      </c>
      <c r="CA43" s="160">
        <v>1</v>
      </c>
      <c r="CB43" s="160">
        <v>1</v>
      </c>
      <c r="CZ43" s="132">
        <v>8.8109999999999994E-2</v>
      </c>
    </row>
    <row r="44" spans="1:104" x14ac:dyDescent="0.2">
      <c r="A44" s="154">
        <v>31</v>
      </c>
      <c r="B44" s="155" t="s">
        <v>155</v>
      </c>
      <c r="C44" s="156" t="s">
        <v>156</v>
      </c>
      <c r="D44" s="157" t="s">
        <v>116</v>
      </c>
      <c r="E44" s="158">
        <v>67.483000000000004</v>
      </c>
      <c r="F44" s="158"/>
      <c r="G44" s="159">
        <f>E44*F44</f>
        <v>0</v>
      </c>
      <c r="O44" s="153">
        <v>2</v>
      </c>
      <c r="AA44" s="132">
        <v>1</v>
      </c>
      <c r="AB44" s="132">
        <v>1</v>
      </c>
      <c r="AC44" s="132">
        <v>1</v>
      </c>
      <c r="AZ44" s="132">
        <v>1</v>
      </c>
      <c r="BA44" s="132">
        <f>IF(AZ44=1,G44,0)</f>
        <v>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60">
        <v>1</v>
      </c>
      <c r="CB44" s="160">
        <v>1</v>
      </c>
      <c r="CZ44" s="132">
        <v>0.1055</v>
      </c>
    </row>
    <row r="45" spans="1:104" x14ac:dyDescent="0.2">
      <c r="A45" s="154">
        <v>32</v>
      </c>
      <c r="B45" s="155" t="s">
        <v>157</v>
      </c>
      <c r="C45" s="156" t="s">
        <v>158</v>
      </c>
      <c r="D45" s="157" t="s">
        <v>116</v>
      </c>
      <c r="E45" s="158">
        <v>38.432200000000002</v>
      </c>
      <c r="F45" s="158"/>
      <c r="G45" s="159">
        <f>E45*F45</f>
        <v>0</v>
      </c>
      <c r="O45" s="153">
        <v>2</v>
      </c>
      <c r="AA45" s="132">
        <v>1</v>
      </c>
      <c r="AB45" s="132">
        <v>1</v>
      </c>
      <c r="AC45" s="132">
        <v>1</v>
      </c>
      <c r="AZ45" s="132">
        <v>1</v>
      </c>
      <c r="BA45" s="132">
        <f>IF(AZ45=1,G45,0)</f>
        <v>0</v>
      </c>
      <c r="BB45" s="132">
        <f>IF(AZ45=2,G45,0)</f>
        <v>0</v>
      </c>
      <c r="BC45" s="132">
        <f>IF(AZ45=3,G45,0)</f>
        <v>0</v>
      </c>
      <c r="BD45" s="132">
        <f>IF(AZ45=4,G45,0)</f>
        <v>0</v>
      </c>
      <c r="BE45" s="132">
        <f>IF(AZ45=5,G45,0)</f>
        <v>0</v>
      </c>
      <c r="CA45" s="160">
        <v>1</v>
      </c>
      <c r="CB45" s="160">
        <v>1</v>
      </c>
      <c r="CZ45" s="132">
        <v>3.6510000000000001E-2</v>
      </c>
    </row>
    <row r="46" spans="1:104" ht="22.5" x14ac:dyDescent="0.2">
      <c r="A46" s="154">
        <v>33</v>
      </c>
      <c r="B46" s="155" t="s">
        <v>159</v>
      </c>
      <c r="C46" s="156" t="s">
        <v>160</v>
      </c>
      <c r="D46" s="157" t="s">
        <v>161</v>
      </c>
      <c r="E46" s="158">
        <v>51.3</v>
      </c>
      <c r="F46" s="158"/>
      <c r="G46" s="159">
        <f>E46*F46</f>
        <v>0</v>
      </c>
      <c r="O46" s="153">
        <v>2</v>
      </c>
      <c r="AA46" s="132">
        <v>2</v>
      </c>
      <c r="AB46" s="132">
        <v>1</v>
      </c>
      <c r="AC46" s="132">
        <v>1</v>
      </c>
      <c r="AZ46" s="132">
        <v>1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60">
        <v>2</v>
      </c>
      <c r="CB46" s="160">
        <v>1</v>
      </c>
      <c r="CZ46" s="132">
        <v>0.16177</v>
      </c>
    </row>
    <row r="47" spans="1:104" x14ac:dyDescent="0.2">
      <c r="A47" s="161"/>
      <c r="B47" s="162" t="s">
        <v>78</v>
      </c>
      <c r="C47" s="163" t="str">
        <f>CONCATENATE(B42," ",C42)</f>
        <v>3 Svislé a kompletní konstrukce</v>
      </c>
      <c r="D47" s="164"/>
      <c r="E47" s="165"/>
      <c r="F47" s="166"/>
      <c r="G47" s="167">
        <f>SUM(G42:G46)</f>
        <v>0</v>
      </c>
      <c r="O47" s="153">
        <v>4</v>
      </c>
      <c r="BA47" s="168">
        <f>SUM(BA42:BA46)</f>
        <v>0</v>
      </c>
      <c r="BB47" s="168">
        <f>SUM(BB42:BB46)</f>
        <v>0</v>
      </c>
      <c r="BC47" s="168">
        <f>SUM(BC42:BC46)</f>
        <v>0</v>
      </c>
      <c r="BD47" s="168">
        <f>SUM(BD42:BD46)</f>
        <v>0</v>
      </c>
      <c r="BE47" s="168">
        <f>SUM(BE42:BE46)</f>
        <v>0</v>
      </c>
    </row>
    <row r="48" spans="1:104" x14ac:dyDescent="0.2">
      <c r="A48" s="147" t="s">
        <v>74</v>
      </c>
      <c r="B48" s="148" t="s">
        <v>162</v>
      </c>
      <c r="C48" s="149" t="s">
        <v>163</v>
      </c>
      <c r="D48" s="150"/>
      <c r="E48" s="151"/>
      <c r="F48" s="151"/>
      <c r="G48" s="152"/>
      <c r="O48" s="153">
        <v>1</v>
      </c>
    </row>
    <row r="49" spans="1:104" ht="33.75" x14ac:dyDescent="0.2">
      <c r="A49" s="154">
        <v>34</v>
      </c>
      <c r="B49" s="155" t="s">
        <v>164</v>
      </c>
      <c r="C49" s="203" t="s">
        <v>410</v>
      </c>
      <c r="D49" s="157" t="s">
        <v>116</v>
      </c>
      <c r="E49" s="158">
        <v>63.023000000000003</v>
      </c>
      <c r="F49" s="158"/>
      <c r="G49" s="159">
        <f>E49*F49</f>
        <v>0</v>
      </c>
      <c r="O49" s="153">
        <v>2</v>
      </c>
      <c r="AA49" s="132">
        <v>1</v>
      </c>
      <c r="AB49" s="132">
        <v>1</v>
      </c>
      <c r="AC49" s="132">
        <v>1</v>
      </c>
      <c r="AZ49" s="132">
        <v>1</v>
      </c>
      <c r="BA49" s="132">
        <f>IF(AZ49=1,G49,0)</f>
        <v>0</v>
      </c>
      <c r="BB49" s="132">
        <f>IF(AZ49=2,G49,0)</f>
        <v>0</v>
      </c>
      <c r="BC49" s="132">
        <f>IF(AZ49=3,G49,0)</f>
        <v>0</v>
      </c>
      <c r="BD49" s="132">
        <f>IF(AZ49=4,G49,0)</f>
        <v>0</v>
      </c>
      <c r="BE49" s="132">
        <f>IF(AZ49=5,G49,0)</f>
        <v>0</v>
      </c>
      <c r="CA49" s="160">
        <v>1</v>
      </c>
      <c r="CB49" s="160">
        <v>1</v>
      </c>
      <c r="CZ49" s="132">
        <v>1.3169999999999999E-2</v>
      </c>
    </row>
    <row r="50" spans="1:104" x14ac:dyDescent="0.2">
      <c r="A50" s="154">
        <v>35</v>
      </c>
      <c r="B50" s="155" t="s">
        <v>165</v>
      </c>
      <c r="C50" s="203" t="s">
        <v>166</v>
      </c>
      <c r="D50" s="157" t="s">
        <v>161</v>
      </c>
      <c r="E50" s="158">
        <v>23.43</v>
      </c>
      <c r="F50" s="158"/>
      <c r="G50" s="159">
        <f>E50*F50</f>
        <v>0</v>
      </c>
      <c r="O50" s="153">
        <v>2</v>
      </c>
      <c r="AA50" s="132">
        <v>1</v>
      </c>
      <c r="AB50" s="132">
        <v>1</v>
      </c>
      <c r="AC50" s="132">
        <v>1</v>
      </c>
      <c r="AZ50" s="132">
        <v>1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60">
        <v>1</v>
      </c>
      <c r="CB50" s="160">
        <v>1</v>
      </c>
      <c r="CZ50" s="132">
        <v>0</v>
      </c>
    </row>
    <row r="51" spans="1:104" ht="22.5" x14ac:dyDescent="0.2">
      <c r="A51" s="154">
        <v>36</v>
      </c>
      <c r="B51" s="155" t="s">
        <v>167</v>
      </c>
      <c r="C51" s="156" t="s">
        <v>168</v>
      </c>
      <c r="D51" s="157" t="s">
        <v>116</v>
      </c>
      <c r="E51" s="158">
        <v>53.6</v>
      </c>
      <c r="F51" s="158"/>
      <c r="G51" s="159">
        <f>E51*F51</f>
        <v>0</v>
      </c>
      <c r="O51" s="153">
        <v>2</v>
      </c>
      <c r="AA51" s="132">
        <v>1</v>
      </c>
      <c r="AB51" s="132">
        <v>7</v>
      </c>
      <c r="AC51" s="132">
        <v>7</v>
      </c>
      <c r="AZ51" s="132">
        <v>1</v>
      </c>
      <c r="BA51" s="132">
        <f>IF(AZ51=1,G51,0)</f>
        <v>0</v>
      </c>
      <c r="BB51" s="132">
        <f>IF(AZ51=2,G51,0)</f>
        <v>0</v>
      </c>
      <c r="BC51" s="132">
        <f>IF(AZ51=3,G51,0)</f>
        <v>0</v>
      </c>
      <c r="BD51" s="132">
        <f>IF(AZ51=4,G51,0)</f>
        <v>0</v>
      </c>
      <c r="BE51" s="132">
        <f>IF(AZ51=5,G51,0)</f>
        <v>0</v>
      </c>
      <c r="CA51" s="160">
        <v>1</v>
      </c>
      <c r="CB51" s="160">
        <v>7</v>
      </c>
      <c r="CZ51" s="132">
        <v>2.8999999999999998E-3</v>
      </c>
    </row>
    <row r="52" spans="1:104" ht="22.5" x14ac:dyDescent="0.2">
      <c r="A52" s="154">
        <v>37</v>
      </c>
      <c r="B52" s="155" t="s">
        <v>169</v>
      </c>
      <c r="C52" s="156" t="s">
        <v>170</v>
      </c>
      <c r="D52" s="157" t="s">
        <v>116</v>
      </c>
      <c r="E52" s="158">
        <v>53.6</v>
      </c>
      <c r="F52" s="158"/>
      <c r="G52" s="159">
        <f>E52*F52</f>
        <v>0</v>
      </c>
      <c r="O52" s="153">
        <v>2</v>
      </c>
      <c r="AA52" s="132">
        <v>1</v>
      </c>
      <c r="AB52" s="132">
        <v>7</v>
      </c>
      <c r="AC52" s="132">
        <v>7</v>
      </c>
      <c r="AZ52" s="132">
        <v>1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60">
        <v>1</v>
      </c>
      <c r="CB52" s="160">
        <v>7</v>
      </c>
      <c r="CZ52" s="132">
        <v>4.1000000000000003E-3</v>
      </c>
    </row>
    <row r="53" spans="1:104" x14ac:dyDescent="0.2">
      <c r="A53" s="161"/>
      <c r="B53" s="162" t="s">
        <v>78</v>
      </c>
      <c r="C53" s="163" t="str">
        <f>CONCATENATE(B48," ",C48)</f>
        <v>4 Vodorovné konstrukce</v>
      </c>
      <c r="D53" s="164"/>
      <c r="E53" s="165"/>
      <c r="F53" s="166"/>
      <c r="G53" s="167">
        <f>SUM(G48:G52)</f>
        <v>0</v>
      </c>
      <c r="O53" s="153">
        <v>4</v>
      </c>
      <c r="BA53" s="168">
        <f>SUM(BA48:BA52)</f>
        <v>0</v>
      </c>
      <c r="BB53" s="168">
        <f>SUM(BB48:BB52)</f>
        <v>0</v>
      </c>
      <c r="BC53" s="168">
        <f>SUM(BC48:BC52)</f>
        <v>0</v>
      </c>
      <c r="BD53" s="168">
        <f>SUM(BD48:BD52)</f>
        <v>0</v>
      </c>
      <c r="BE53" s="168">
        <f>SUM(BE48:BE52)</f>
        <v>0</v>
      </c>
    </row>
    <row r="54" spans="1:104" x14ac:dyDescent="0.2">
      <c r="A54" s="147" t="s">
        <v>74</v>
      </c>
      <c r="B54" s="148" t="s">
        <v>171</v>
      </c>
      <c r="C54" s="149" t="s">
        <v>172</v>
      </c>
      <c r="D54" s="150"/>
      <c r="E54" s="151"/>
      <c r="F54" s="151"/>
      <c r="G54" s="152"/>
      <c r="O54" s="153">
        <v>1</v>
      </c>
    </row>
    <row r="55" spans="1:104" ht="22.5" x14ac:dyDescent="0.2">
      <c r="A55" s="154">
        <v>38</v>
      </c>
      <c r="B55" s="155" t="s">
        <v>173</v>
      </c>
      <c r="C55" s="156" t="s">
        <v>174</v>
      </c>
      <c r="D55" s="157" t="s">
        <v>161</v>
      </c>
      <c r="E55" s="158">
        <v>57.12</v>
      </c>
      <c r="F55" s="158"/>
      <c r="G55" s="159">
        <f>E55*F55</f>
        <v>0</v>
      </c>
      <c r="O55" s="153">
        <v>2</v>
      </c>
      <c r="AA55" s="132">
        <v>1</v>
      </c>
      <c r="AB55" s="132">
        <v>1</v>
      </c>
      <c r="AC55" s="132">
        <v>1</v>
      </c>
      <c r="AZ55" s="132">
        <v>1</v>
      </c>
      <c r="BA55" s="132">
        <f>IF(AZ55=1,G55,0)</f>
        <v>0</v>
      </c>
      <c r="BB55" s="132">
        <f>IF(AZ55=2,G55,0)</f>
        <v>0</v>
      </c>
      <c r="BC55" s="132">
        <f>IF(AZ55=3,G55,0)</f>
        <v>0</v>
      </c>
      <c r="BD55" s="132">
        <f>IF(AZ55=4,G55,0)</f>
        <v>0</v>
      </c>
      <c r="BE55" s="132">
        <f>IF(AZ55=5,G55,0)</f>
        <v>0</v>
      </c>
      <c r="CA55" s="160">
        <v>1</v>
      </c>
      <c r="CB55" s="160">
        <v>1</v>
      </c>
      <c r="CZ55" s="132">
        <v>0.08</v>
      </c>
    </row>
    <row r="56" spans="1:104" ht="22.5" x14ac:dyDescent="0.2">
      <c r="A56" s="154">
        <v>39</v>
      </c>
      <c r="B56" s="155" t="s">
        <v>175</v>
      </c>
      <c r="C56" s="156" t="s">
        <v>176</v>
      </c>
      <c r="D56" s="157" t="s">
        <v>116</v>
      </c>
      <c r="E56" s="158">
        <v>64.8</v>
      </c>
      <c r="F56" s="158"/>
      <c r="G56" s="159">
        <f>E56*F56</f>
        <v>0</v>
      </c>
      <c r="O56" s="153">
        <v>2</v>
      </c>
      <c r="AA56" s="132">
        <v>2</v>
      </c>
      <c r="AB56" s="132">
        <v>1</v>
      </c>
      <c r="AC56" s="132">
        <v>1</v>
      </c>
      <c r="AZ56" s="132">
        <v>1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60">
        <v>2</v>
      </c>
      <c r="CB56" s="160">
        <v>1</v>
      </c>
      <c r="CZ56" s="132">
        <v>1.2217199999999999</v>
      </c>
    </row>
    <row r="57" spans="1:104" ht="22.5" x14ac:dyDescent="0.2">
      <c r="A57" s="154">
        <v>40</v>
      </c>
      <c r="B57" s="155" t="s">
        <v>177</v>
      </c>
      <c r="C57" s="156" t="s">
        <v>178</v>
      </c>
      <c r="D57" s="157" t="s">
        <v>116</v>
      </c>
      <c r="E57" s="158">
        <v>107.8</v>
      </c>
      <c r="F57" s="158"/>
      <c r="G57" s="159">
        <f>E57*F57</f>
        <v>0</v>
      </c>
      <c r="O57" s="153">
        <v>2</v>
      </c>
      <c r="AA57" s="132">
        <v>2</v>
      </c>
      <c r="AB57" s="132">
        <v>1</v>
      </c>
      <c r="AC57" s="132">
        <v>1</v>
      </c>
      <c r="AZ57" s="132">
        <v>1</v>
      </c>
      <c r="BA57" s="132">
        <f>IF(AZ57=1,G57,0)</f>
        <v>0</v>
      </c>
      <c r="BB57" s="132">
        <f>IF(AZ57=2,G57,0)</f>
        <v>0</v>
      </c>
      <c r="BC57" s="132">
        <f>IF(AZ57=3,G57,0)</f>
        <v>0</v>
      </c>
      <c r="BD57" s="132">
        <f>IF(AZ57=4,G57,0)</f>
        <v>0</v>
      </c>
      <c r="BE57" s="132">
        <f>IF(AZ57=5,G57,0)</f>
        <v>0</v>
      </c>
      <c r="CA57" s="160">
        <v>2</v>
      </c>
      <c r="CB57" s="160">
        <v>1</v>
      </c>
      <c r="CZ57" s="132">
        <v>1.19055</v>
      </c>
    </row>
    <row r="58" spans="1:104" x14ac:dyDescent="0.2">
      <c r="A58" s="161"/>
      <c r="B58" s="162" t="s">
        <v>78</v>
      </c>
      <c r="C58" s="163" t="str">
        <f>CONCATENATE(B54," ",C54)</f>
        <v>5 Komunikace</v>
      </c>
      <c r="D58" s="164"/>
      <c r="E58" s="165"/>
      <c r="F58" s="166"/>
      <c r="G58" s="167">
        <f>SUM(G54:G57)</f>
        <v>0</v>
      </c>
      <c r="O58" s="153">
        <v>4</v>
      </c>
      <c r="BA58" s="168">
        <f>SUM(BA54:BA57)</f>
        <v>0</v>
      </c>
      <c r="BB58" s="168">
        <f>SUM(BB54:BB57)</f>
        <v>0</v>
      </c>
      <c r="BC58" s="168">
        <f>SUM(BC54:BC57)</f>
        <v>0</v>
      </c>
      <c r="BD58" s="168">
        <f>SUM(BD54:BD57)</f>
        <v>0</v>
      </c>
      <c r="BE58" s="168">
        <f>SUM(BE54:BE57)</f>
        <v>0</v>
      </c>
    </row>
    <row r="59" spans="1:104" x14ac:dyDescent="0.2">
      <c r="A59" s="147" t="s">
        <v>74</v>
      </c>
      <c r="B59" s="148" t="s">
        <v>179</v>
      </c>
      <c r="C59" s="149" t="s">
        <v>180</v>
      </c>
      <c r="D59" s="150"/>
      <c r="E59" s="151"/>
      <c r="F59" s="151"/>
      <c r="G59" s="152"/>
      <c r="O59" s="153">
        <v>1</v>
      </c>
    </row>
    <row r="60" spans="1:104" x14ac:dyDescent="0.2">
      <c r="A60" s="154">
        <v>41</v>
      </c>
      <c r="B60" s="155" t="s">
        <v>181</v>
      </c>
      <c r="C60" s="156" t="s">
        <v>182</v>
      </c>
      <c r="D60" s="157" t="s">
        <v>116</v>
      </c>
      <c r="E60" s="158">
        <v>19.664999999999999</v>
      </c>
      <c r="F60" s="158"/>
      <c r="G60" s="159">
        <f>E60*F60</f>
        <v>0</v>
      </c>
      <c r="O60" s="153">
        <v>2</v>
      </c>
      <c r="AA60" s="132">
        <v>1</v>
      </c>
      <c r="AB60" s="132">
        <v>1</v>
      </c>
      <c r="AC60" s="132">
        <v>1</v>
      </c>
      <c r="AZ60" s="132">
        <v>1</v>
      </c>
      <c r="BA60" s="132">
        <f>IF(AZ60=1,G60,0)</f>
        <v>0</v>
      </c>
      <c r="BB60" s="132">
        <f>IF(AZ60=2,G60,0)</f>
        <v>0</v>
      </c>
      <c r="BC60" s="132">
        <f>IF(AZ60=3,G60,0)</f>
        <v>0</v>
      </c>
      <c r="BD60" s="132">
        <f>IF(AZ60=4,G60,0)</f>
        <v>0</v>
      </c>
      <c r="BE60" s="132">
        <f>IF(AZ60=5,G60,0)</f>
        <v>0</v>
      </c>
      <c r="CA60" s="160">
        <v>1</v>
      </c>
      <c r="CB60" s="160">
        <v>1</v>
      </c>
      <c r="CZ60" s="132">
        <v>4.0000000000000003E-5</v>
      </c>
    </row>
    <row r="61" spans="1:104" x14ac:dyDescent="0.2">
      <c r="A61" s="154">
        <v>42</v>
      </c>
      <c r="B61" s="155" t="s">
        <v>183</v>
      </c>
      <c r="C61" s="156" t="s">
        <v>184</v>
      </c>
      <c r="D61" s="157" t="s">
        <v>116</v>
      </c>
      <c r="E61" s="158">
        <v>216.571</v>
      </c>
      <c r="F61" s="158"/>
      <c r="G61" s="159">
        <f>E61*F61</f>
        <v>0</v>
      </c>
      <c r="O61" s="153">
        <v>2</v>
      </c>
      <c r="AA61" s="132">
        <v>1</v>
      </c>
      <c r="AB61" s="132">
        <v>1</v>
      </c>
      <c r="AC61" s="132">
        <v>1</v>
      </c>
      <c r="AZ61" s="132">
        <v>1</v>
      </c>
      <c r="BA61" s="132">
        <f>IF(AZ61=1,G61,0)</f>
        <v>0</v>
      </c>
      <c r="BB61" s="132">
        <f>IF(AZ61=2,G61,0)</f>
        <v>0</v>
      </c>
      <c r="BC61" s="132">
        <f>IF(AZ61=3,G61,0)</f>
        <v>0</v>
      </c>
      <c r="BD61" s="132">
        <f>IF(AZ61=4,G61,0)</f>
        <v>0</v>
      </c>
      <c r="BE61" s="132">
        <f>IF(AZ61=5,G61,0)</f>
        <v>0</v>
      </c>
      <c r="CA61" s="160">
        <v>1</v>
      </c>
      <c r="CB61" s="160">
        <v>1</v>
      </c>
      <c r="CZ61" s="132">
        <v>7.6800000000000002E-3</v>
      </c>
    </row>
    <row r="62" spans="1:104" ht="22.5" x14ac:dyDescent="0.2">
      <c r="A62" s="154">
        <v>43</v>
      </c>
      <c r="B62" s="155" t="s">
        <v>185</v>
      </c>
      <c r="C62" s="156" t="s">
        <v>186</v>
      </c>
      <c r="D62" s="157" t="s">
        <v>116</v>
      </c>
      <c r="E62" s="158">
        <v>216.571</v>
      </c>
      <c r="F62" s="158"/>
      <c r="G62" s="159">
        <f>E62*F62</f>
        <v>0</v>
      </c>
      <c r="O62" s="153">
        <v>2</v>
      </c>
      <c r="AA62" s="132">
        <v>1</v>
      </c>
      <c r="AB62" s="132">
        <v>1</v>
      </c>
      <c r="AC62" s="132">
        <v>1</v>
      </c>
      <c r="AZ62" s="132">
        <v>1</v>
      </c>
      <c r="BA62" s="132">
        <f>IF(AZ62=1,G62,0)</f>
        <v>0</v>
      </c>
      <c r="BB62" s="132">
        <f>IF(AZ62=2,G62,0)</f>
        <v>0</v>
      </c>
      <c r="BC62" s="132">
        <f>IF(AZ62=3,G62,0)</f>
        <v>0</v>
      </c>
      <c r="BD62" s="132">
        <f>IF(AZ62=4,G62,0)</f>
        <v>0</v>
      </c>
      <c r="BE62" s="132">
        <f>IF(AZ62=5,G62,0)</f>
        <v>0</v>
      </c>
      <c r="CA62" s="160">
        <v>1</v>
      </c>
      <c r="CB62" s="160">
        <v>1</v>
      </c>
      <c r="CZ62" s="132">
        <v>4.1099999999999999E-3</v>
      </c>
    </row>
    <row r="63" spans="1:104" x14ac:dyDescent="0.2">
      <c r="A63" s="161"/>
      <c r="B63" s="162" t="s">
        <v>78</v>
      </c>
      <c r="C63" s="163" t="str">
        <f>CONCATENATE(B59," ",C59)</f>
        <v>61 Upravy povrchů vnitřní</v>
      </c>
      <c r="D63" s="164"/>
      <c r="E63" s="165"/>
      <c r="F63" s="166"/>
      <c r="G63" s="167">
        <f>SUM(G59:G62)</f>
        <v>0</v>
      </c>
      <c r="O63" s="153">
        <v>4</v>
      </c>
      <c r="BA63" s="168">
        <f>SUM(BA59:BA62)</f>
        <v>0</v>
      </c>
      <c r="BB63" s="168">
        <f>SUM(BB59:BB62)</f>
        <v>0</v>
      </c>
      <c r="BC63" s="168">
        <f>SUM(BC59:BC62)</f>
        <v>0</v>
      </c>
      <c r="BD63" s="168">
        <f>SUM(BD59:BD62)</f>
        <v>0</v>
      </c>
      <c r="BE63" s="168">
        <f>SUM(BE59:BE62)</f>
        <v>0</v>
      </c>
    </row>
    <row r="64" spans="1:104" x14ac:dyDescent="0.2">
      <c r="A64" s="147" t="s">
        <v>74</v>
      </c>
      <c r="B64" s="148" t="s">
        <v>187</v>
      </c>
      <c r="C64" s="149" t="s">
        <v>188</v>
      </c>
      <c r="D64" s="150"/>
      <c r="E64" s="151"/>
      <c r="F64" s="151"/>
      <c r="G64" s="152"/>
      <c r="O64" s="153">
        <v>1</v>
      </c>
    </row>
    <row r="65" spans="1:104" ht="22.5" x14ac:dyDescent="0.2">
      <c r="A65" s="154">
        <v>44</v>
      </c>
      <c r="B65" s="155" t="s">
        <v>189</v>
      </c>
      <c r="C65" s="156" t="s">
        <v>190</v>
      </c>
      <c r="D65" s="157" t="s">
        <v>116</v>
      </c>
      <c r="E65" s="158">
        <v>35.11</v>
      </c>
      <c r="F65" s="158"/>
      <c r="G65" s="159">
        <f>E65*F65</f>
        <v>0</v>
      </c>
      <c r="O65" s="153">
        <v>2</v>
      </c>
      <c r="AA65" s="132">
        <v>1</v>
      </c>
      <c r="AB65" s="132">
        <v>1</v>
      </c>
      <c r="AC65" s="132">
        <v>1</v>
      </c>
      <c r="AZ65" s="132">
        <v>1</v>
      </c>
      <c r="BA65" s="132">
        <f>IF(AZ65=1,G65,0)</f>
        <v>0</v>
      </c>
      <c r="BB65" s="132">
        <f>IF(AZ65=2,G65,0)</f>
        <v>0</v>
      </c>
      <c r="BC65" s="132">
        <f>IF(AZ65=3,G65,0)</f>
        <v>0</v>
      </c>
      <c r="BD65" s="132">
        <f>IF(AZ65=4,G65,0)</f>
        <v>0</v>
      </c>
      <c r="BE65" s="132">
        <f>IF(AZ65=5,G65,0)</f>
        <v>0</v>
      </c>
      <c r="CA65" s="160">
        <v>1</v>
      </c>
      <c r="CB65" s="160">
        <v>1</v>
      </c>
      <c r="CZ65" s="132">
        <v>1.3950000000000001E-2</v>
      </c>
    </row>
    <row r="66" spans="1:104" ht="22.5" x14ac:dyDescent="0.2">
      <c r="A66" s="154">
        <v>45</v>
      </c>
      <c r="B66" s="155" t="s">
        <v>191</v>
      </c>
      <c r="C66" s="203" t="s">
        <v>411</v>
      </c>
      <c r="D66" s="157" t="s">
        <v>116</v>
      </c>
      <c r="E66" s="158">
        <v>335</v>
      </c>
      <c r="F66" s="158"/>
      <c r="G66" s="159">
        <f>E66*F66</f>
        <v>0</v>
      </c>
      <c r="O66" s="153">
        <v>2</v>
      </c>
      <c r="AA66" s="132">
        <v>12</v>
      </c>
      <c r="AB66" s="132">
        <v>0</v>
      </c>
      <c r="AC66" s="132">
        <v>159</v>
      </c>
      <c r="AZ66" s="132">
        <v>1</v>
      </c>
      <c r="BA66" s="132">
        <f>IF(AZ66=1,G66,0)</f>
        <v>0</v>
      </c>
      <c r="BB66" s="132">
        <f>IF(AZ66=2,G66,0)</f>
        <v>0</v>
      </c>
      <c r="BC66" s="132">
        <f>IF(AZ66=3,G66,0)</f>
        <v>0</v>
      </c>
      <c r="BD66" s="132">
        <f>IF(AZ66=4,G66,0)</f>
        <v>0</v>
      </c>
      <c r="BE66" s="132">
        <f>IF(AZ66=5,G66,0)</f>
        <v>0</v>
      </c>
      <c r="CA66" s="160">
        <v>12</v>
      </c>
      <c r="CB66" s="160">
        <v>0</v>
      </c>
      <c r="CZ66" s="132">
        <v>0</v>
      </c>
    </row>
    <row r="67" spans="1:104" ht="22.5" x14ac:dyDescent="0.2">
      <c r="A67" s="154">
        <v>46</v>
      </c>
      <c r="B67" s="155" t="s">
        <v>192</v>
      </c>
      <c r="C67" s="203" t="s">
        <v>412</v>
      </c>
      <c r="D67" s="157" t="s">
        <v>116</v>
      </c>
      <c r="E67" s="158">
        <v>362.5</v>
      </c>
      <c r="F67" s="158"/>
      <c r="G67" s="159">
        <f>E67*F67</f>
        <v>0</v>
      </c>
      <c r="O67" s="153">
        <v>2</v>
      </c>
      <c r="AA67" s="132">
        <v>12</v>
      </c>
      <c r="AB67" s="132">
        <v>0</v>
      </c>
      <c r="AC67" s="132">
        <v>160</v>
      </c>
      <c r="AZ67" s="132">
        <v>1</v>
      </c>
      <c r="BA67" s="132">
        <f>IF(AZ67=1,G67,0)</f>
        <v>0</v>
      </c>
      <c r="BB67" s="132">
        <f>IF(AZ67=2,G67,0)</f>
        <v>0</v>
      </c>
      <c r="BC67" s="132">
        <f>IF(AZ67=3,G67,0)</f>
        <v>0</v>
      </c>
      <c r="BD67" s="132">
        <f>IF(AZ67=4,G67,0)</f>
        <v>0</v>
      </c>
      <c r="BE67" s="132">
        <f>IF(AZ67=5,G67,0)</f>
        <v>0</v>
      </c>
      <c r="CA67" s="160">
        <v>12</v>
      </c>
      <c r="CB67" s="160">
        <v>0</v>
      </c>
      <c r="CZ67" s="132">
        <v>0</v>
      </c>
    </row>
    <row r="68" spans="1:104" ht="22.5" x14ac:dyDescent="0.2">
      <c r="A68" s="154">
        <v>47</v>
      </c>
      <c r="B68" s="155" t="s">
        <v>193</v>
      </c>
      <c r="C68" s="203" t="s">
        <v>419</v>
      </c>
      <c r="D68" s="157" t="s">
        <v>116</v>
      </c>
      <c r="E68" s="158">
        <v>60</v>
      </c>
      <c r="F68" s="158"/>
      <c r="G68" s="159">
        <f>E68*F68</f>
        <v>0</v>
      </c>
      <c r="O68" s="153">
        <v>2</v>
      </c>
      <c r="AA68" s="132">
        <v>12</v>
      </c>
      <c r="AB68" s="132">
        <v>0</v>
      </c>
      <c r="AC68" s="132">
        <v>161</v>
      </c>
      <c r="AZ68" s="132">
        <v>1</v>
      </c>
      <c r="BA68" s="132">
        <f>IF(AZ68=1,G68,0)</f>
        <v>0</v>
      </c>
      <c r="BB68" s="132">
        <f>IF(AZ68=2,G68,0)</f>
        <v>0</v>
      </c>
      <c r="BC68" s="132">
        <f>IF(AZ68=3,G68,0)</f>
        <v>0</v>
      </c>
      <c r="BD68" s="132">
        <f>IF(AZ68=4,G68,0)</f>
        <v>0</v>
      </c>
      <c r="BE68" s="132">
        <f>IF(AZ68=5,G68,0)</f>
        <v>0</v>
      </c>
      <c r="CA68" s="160">
        <v>12</v>
      </c>
      <c r="CB68" s="160">
        <v>0</v>
      </c>
      <c r="CZ68" s="132">
        <v>0</v>
      </c>
    </row>
    <row r="69" spans="1:104" x14ac:dyDescent="0.2">
      <c r="A69" s="161"/>
      <c r="B69" s="162" t="s">
        <v>78</v>
      </c>
      <c r="C69" s="163" t="str">
        <f>CONCATENATE(B64," ",C64)</f>
        <v>62 Úpravy povrchů vnější</v>
      </c>
      <c r="D69" s="164"/>
      <c r="E69" s="165"/>
      <c r="F69" s="166"/>
      <c r="G69" s="167">
        <f>SUM(G64:G68)</f>
        <v>0</v>
      </c>
      <c r="O69" s="153">
        <v>4</v>
      </c>
      <c r="BA69" s="168">
        <f>SUM(BA64:BA68)</f>
        <v>0</v>
      </c>
      <c r="BB69" s="168">
        <f>SUM(BB64:BB68)</f>
        <v>0</v>
      </c>
      <c r="BC69" s="168">
        <f>SUM(BC64:BC68)</f>
        <v>0</v>
      </c>
      <c r="BD69" s="168">
        <f>SUM(BD64:BD68)</f>
        <v>0</v>
      </c>
      <c r="BE69" s="168">
        <f>SUM(BE64:BE68)</f>
        <v>0</v>
      </c>
    </row>
    <row r="70" spans="1:104" x14ac:dyDescent="0.2">
      <c r="A70" s="147" t="s">
        <v>74</v>
      </c>
      <c r="B70" s="148" t="s">
        <v>194</v>
      </c>
      <c r="C70" s="149" t="s">
        <v>195</v>
      </c>
      <c r="D70" s="150"/>
      <c r="E70" s="151"/>
      <c r="F70" s="151"/>
      <c r="G70" s="152"/>
      <c r="O70" s="153">
        <v>1</v>
      </c>
    </row>
    <row r="71" spans="1:104" x14ac:dyDescent="0.2">
      <c r="A71" s="154">
        <v>48</v>
      </c>
      <c r="B71" s="155" t="s">
        <v>196</v>
      </c>
      <c r="C71" s="156" t="s">
        <v>197</v>
      </c>
      <c r="D71" s="157" t="s">
        <v>103</v>
      </c>
      <c r="E71" s="158">
        <v>3.2160000000000002</v>
      </c>
      <c r="F71" s="158"/>
      <c r="G71" s="159">
        <f>E71*F71</f>
        <v>0</v>
      </c>
      <c r="O71" s="153">
        <v>2</v>
      </c>
      <c r="AA71" s="132">
        <v>1</v>
      </c>
      <c r="AB71" s="132">
        <v>1</v>
      </c>
      <c r="AC71" s="132">
        <v>1</v>
      </c>
      <c r="AZ71" s="132">
        <v>1</v>
      </c>
      <c r="BA71" s="132">
        <f>IF(AZ71=1,G71,0)</f>
        <v>0</v>
      </c>
      <c r="BB71" s="132">
        <f>IF(AZ71=2,G71,0)</f>
        <v>0</v>
      </c>
      <c r="BC71" s="132">
        <f>IF(AZ71=3,G71,0)</f>
        <v>0</v>
      </c>
      <c r="BD71" s="132">
        <f>IF(AZ71=4,G71,0)</f>
        <v>0</v>
      </c>
      <c r="BE71" s="132">
        <f>IF(AZ71=5,G71,0)</f>
        <v>0</v>
      </c>
      <c r="CA71" s="160">
        <v>1</v>
      </c>
      <c r="CB71" s="160">
        <v>1</v>
      </c>
      <c r="CZ71" s="132">
        <v>2.5249999999999999</v>
      </c>
    </row>
    <row r="72" spans="1:104" ht="22.5" x14ac:dyDescent="0.2">
      <c r="A72" s="154">
        <v>49</v>
      </c>
      <c r="B72" s="155" t="s">
        <v>198</v>
      </c>
      <c r="C72" s="156" t="s">
        <v>199</v>
      </c>
      <c r="D72" s="157" t="s">
        <v>116</v>
      </c>
      <c r="E72" s="158">
        <v>288.60000000000002</v>
      </c>
      <c r="F72" s="158"/>
      <c r="G72" s="159">
        <f>E72*F72</f>
        <v>0</v>
      </c>
      <c r="O72" s="153">
        <v>2</v>
      </c>
      <c r="AA72" s="132">
        <v>1</v>
      </c>
      <c r="AB72" s="132">
        <v>1</v>
      </c>
      <c r="AC72" s="132">
        <v>1</v>
      </c>
      <c r="AZ72" s="132">
        <v>1</v>
      </c>
      <c r="BA72" s="132">
        <f>IF(AZ72=1,G72,0)</f>
        <v>0</v>
      </c>
      <c r="BB72" s="132">
        <f>IF(AZ72=2,G72,0)</f>
        <v>0</v>
      </c>
      <c r="BC72" s="132">
        <f>IF(AZ72=3,G72,0)</f>
        <v>0</v>
      </c>
      <c r="BD72" s="132">
        <f>IF(AZ72=4,G72,0)</f>
        <v>0</v>
      </c>
      <c r="BE72" s="132">
        <f>IF(AZ72=5,G72,0)</f>
        <v>0</v>
      </c>
      <c r="CA72" s="160">
        <v>1</v>
      </c>
      <c r="CB72" s="160">
        <v>1</v>
      </c>
      <c r="CZ72" s="132">
        <v>5.0000000000000001E-3</v>
      </c>
    </row>
    <row r="73" spans="1:104" x14ac:dyDescent="0.2">
      <c r="A73" s="154">
        <v>50</v>
      </c>
      <c r="B73" s="155" t="s">
        <v>200</v>
      </c>
      <c r="C73" s="156" t="s">
        <v>201</v>
      </c>
      <c r="D73" s="157" t="s">
        <v>103</v>
      </c>
      <c r="E73" s="158">
        <v>3.2160000000000002</v>
      </c>
      <c r="F73" s="158"/>
      <c r="G73" s="159">
        <f>E73*F73</f>
        <v>0</v>
      </c>
      <c r="O73" s="153">
        <v>2</v>
      </c>
      <c r="AA73" s="132">
        <v>1</v>
      </c>
      <c r="AB73" s="132">
        <v>1</v>
      </c>
      <c r="AC73" s="132">
        <v>1</v>
      </c>
      <c r="AZ73" s="132">
        <v>1</v>
      </c>
      <c r="BA73" s="132">
        <f>IF(AZ73=1,G73,0)</f>
        <v>0</v>
      </c>
      <c r="BB73" s="132">
        <f>IF(AZ73=2,G73,0)</f>
        <v>0</v>
      </c>
      <c r="BC73" s="132">
        <f>IF(AZ73=3,G73,0)</f>
        <v>0</v>
      </c>
      <c r="BD73" s="132">
        <f>IF(AZ73=4,G73,0)</f>
        <v>0</v>
      </c>
      <c r="BE73" s="132">
        <f>IF(AZ73=5,G73,0)</f>
        <v>0</v>
      </c>
      <c r="CA73" s="160">
        <v>1</v>
      </c>
      <c r="CB73" s="160">
        <v>1</v>
      </c>
      <c r="CZ73" s="132">
        <v>0</v>
      </c>
    </row>
    <row r="74" spans="1:104" x14ac:dyDescent="0.2">
      <c r="A74" s="154">
        <v>51</v>
      </c>
      <c r="B74" s="155" t="s">
        <v>202</v>
      </c>
      <c r="C74" s="156" t="s">
        <v>203</v>
      </c>
      <c r="D74" s="157" t="s">
        <v>127</v>
      </c>
      <c r="E74" s="158">
        <v>0.1389</v>
      </c>
      <c r="F74" s="158"/>
      <c r="G74" s="159">
        <f>E74*F74</f>
        <v>0</v>
      </c>
      <c r="O74" s="153">
        <v>2</v>
      </c>
      <c r="AA74" s="132">
        <v>1</v>
      </c>
      <c r="AB74" s="132">
        <v>1</v>
      </c>
      <c r="AC74" s="132">
        <v>1</v>
      </c>
      <c r="AZ74" s="132">
        <v>1</v>
      </c>
      <c r="BA74" s="132">
        <f>IF(AZ74=1,G74,0)</f>
        <v>0</v>
      </c>
      <c r="BB74" s="132">
        <f>IF(AZ74=2,G74,0)</f>
        <v>0</v>
      </c>
      <c r="BC74" s="132">
        <f>IF(AZ74=3,G74,0)</f>
        <v>0</v>
      </c>
      <c r="BD74" s="132">
        <f>IF(AZ74=4,G74,0)</f>
        <v>0</v>
      </c>
      <c r="BE74" s="132">
        <f>IF(AZ74=5,G74,0)</f>
        <v>0</v>
      </c>
      <c r="CA74" s="160">
        <v>1</v>
      </c>
      <c r="CB74" s="160">
        <v>1</v>
      </c>
      <c r="CZ74" s="132">
        <v>1.0662499999999999</v>
      </c>
    </row>
    <row r="75" spans="1:104" ht="22.5" x14ac:dyDescent="0.2">
      <c r="A75" s="154">
        <v>52</v>
      </c>
      <c r="B75" s="155" t="s">
        <v>204</v>
      </c>
      <c r="C75" s="156" t="s">
        <v>205</v>
      </c>
      <c r="D75" s="157" t="s">
        <v>77</v>
      </c>
      <c r="E75" s="158">
        <v>1</v>
      </c>
      <c r="F75" s="158"/>
      <c r="G75" s="159">
        <f>E75*F75</f>
        <v>0</v>
      </c>
      <c r="O75" s="153">
        <v>2</v>
      </c>
      <c r="AA75" s="132">
        <v>12</v>
      </c>
      <c r="AB75" s="132">
        <v>0</v>
      </c>
      <c r="AC75" s="132">
        <v>201</v>
      </c>
      <c r="AZ75" s="132">
        <v>1</v>
      </c>
      <c r="BA75" s="132">
        <f>IF(AZ75=1,G75,0)</f>
        <v>0</v>
      </c>
      <c r="BB75" s="132">
        <f>IF(AZ75=2,G75,0)</f>
        <v>0</v>
      </c>
      <c r="BC75" s="132">
        <f>IF(AZ75=3,G75,0)</f>
        <v>0</v>
      </c>
      <c r="BD75" s="132">
        <f>IF(AZ75=4,G75,0)</f>
        <v>0</v>
      </c>
      <c r="BE75" s="132">
        <f>IF(AZ75=5,G75,0)</f>
        <v>0</v>
      </c>
      <c r="CA75" s="160">
        <v>12</v>
      </c>
      <c r="CB75" s="160">
        <v>0</v>
      </c>
      <c r="CZ75" s="132">
        <v>0</v>
      </c>
    </row>
    <row r="76" spans="1:104" x14ac:dyDescent="0.2">
      <c r="A76" s="161"/>
      <c r="B76" s="162" t="s">
        <v>78</v>
      </c>
      <c r="C76" s="163" t="str">
        <f>CONCATENATE(B70," ",C70)</f>
        <v>63 Podlahy a podlahové konstrukce</v>
      </c>
      <c r="D76" s="164"/>
      <c r="E76" s="165"/>
      <c r="F76" s="166"/>
      <c r="G76" s="167">
        <f>SUM(G70:G75)</f>
        <v>0</v>
      </c>
      <c r="O76" s="153">
        <v>4</v>
      </c>
      <c r="BA76" s="168">
        <f>SUM(BA70:BA75)</f>
        <v>0</v>
      </c>
      <c r="BB76" s="168">
        <f>SUM(BB70:BB75)</f>
        <v>0</v>
      </c>
      <c r="BC76" s="168">
        <f>SUM(BC70:BC75)</f>
        <v>0</v>
      </c>
      <c r="BD76" s="168">
        <f>SUM(BD70:BD75)</f>
        <v>0</v>
      </c>
      <c r="BE76" s="168">
        <f>SUM(BE70:BE75)</f>
        <v>0</v>
      </c>
    </row>
    <row r="77" spans="1:104" x14ac:dyDescent="0.2">
      <c r="A77" s="147" t="s">
        <v>74</v>
      </c>
      <c r="B77" s="148" t="s">
        <v>206</v>
      </c>
      <c r="C77" s="149" t="s">
        <v>207</v>
      </c>
      <c r="D77" s="150"/>
      <c r="E77" s="151"/>
      <c r="F77" s="151"/>
      <c r="G77" s="152"/>
      <c r="O77" s="153">
        <v>1</v>
      </c>
    </row>
    <row r="78" spans="1:104" ht="22.5" x14ac:dyDescent="0.2">
      <c r="A78" s="154">
        <v>53</v>
      </c>
      <c r="B78" s="155" t="s">
        <v>208</v>
      </c>
      <c r="C78" s="156" t="s">
        <v>409</v>
      </c>
      <c r="D78" s="157" t="s">
        <v>88</v>
      </c>
      <c r="E78" s="158">
        <v>1</v>
      </c>
      <c r="F78" s="158"/>
      <c r="G78" s="159">
        <f>E78*F78</f>
        <v>0</v>
      </c>
      <c r="O78" s="153">
        <v>2</v>
      </c>
      <c r="AA78" s="132">
        <v>12</v>
      </c>
      <c r="AB78" s="132">
        <v>0</v>
      </c>
      <c r="AC78" s="132">
        <v>6</v>
      </c>
      <c r="AZ78" s="132">
        <v>1</v>
      </c>
      <c r="BA78" s="132">
        <f>IF(AZ78=1,G78,0)</f>
        <v>0</v>
      </c>
      <c r="BB78" s="132">
        <f>IF(AZ78=2,G78,0)</f>
        <v>0</v>
      </c>
      <c r="BC78" s="132">
        <f>IF(AZ78=3,G78,0)</f>
        <v>0</v>
      </c>
      <c r="BD78" s="132">
        <f>IF(AZ78=4,G78,0)</f>
        <v>0</v>
      </c>
      <c r="BE78" s="132">
        <f>IF(AZ78=5,G78,0)</f>
        <v>0</v>
      </c>
      <c r="CA78" s="160">
        <v>12</v>
      </c>
      <c r="CB78" s="160">
        <v>0</v>
      </c>
      <c r="CZ78" s="132">
        <v>0</v>
      </c>
    </row>
    <row r="79" spans="1:104" ht="33.75" x14ac:dyDescent="0.2">
      <c r="A79" s="154">
        <v>54</v>
      </c>
      <c r="B79" s="155" t="s">
        <v>209</v>
      </c>
      <c r="C79" s="156" t="s">
        <v>418</v>
      </c>
      <c r="D79" s="157" t="s">
        <v>77</v>
      </c>
      <c r="E79" s="158">
        <v>1</v>
      </c>
      <c r="F79" s="158"/>
      <c r="G79" s="159">
        <f>E79*F79</f>
        <v>0</v>
      </c>
      <c r="O79" s="153">
        <v>2</v>
      </c>
      <c r="AA79" s="132">
        <v>12</v>
      </c>
      <c r="AB79" s="132">
        <v>0</v>
      </c>
      <c r="AC79" s="132">
        <v>7</v>
      </c>
      <c r="AZ79" s="132">
        <v>1</v>
      </c>
      <c r="BA79" s="132">
        <f>IF(AZ79=1,G79,0)</f>
        <v>0</v>
      </c>
      <c r="BB79" s="132">
        <f>IF(AZ79=2,G79,0)</f>
        <v>0</v>
      </c>
      <c r="BC79" s="132">
        <f>IF(AZ79=3,G79,0)</f>
        <v>0</v>
      </c>
      <c r="BD79" s="132">
        <f>IF(AZ79=4,G79,0)</f>
        <v>0</v>
      </c>
      <c r="BE79" s="132">
        <f>IF(AZ79=5,G79,0)</f>
        <v>0</v>
      </c>
      <c r="CA79" s="160">
        <v>12</v>
      </c>
      <c r="CB79" s="160">
        <v>0</v>
      </c>
      <c r="CZ79" s="132">
        <v>0</v>
      </c>
    </row>
    <row r="80" spans="1:104" ht="22.5" x14ac:dyDescent="0.2">
      <c r="A80" s="154">
        <v>55</v>
      </c>
      <c r="B80" s="155" t="s">
        <v>210</v>
      </c>
      <c r="C80" s="156" t="s">
        <v>211</v>
      </c>
      <c r="D80" s="157" t="s">
        <v>77</v>
      </c>
      <c r="E80" s="158">
        <v>1</v>
      </c>
      <c r="F80" s="158"/>
      <c r="G80" s="159">
        <f>E80*F80</f>
        <v>0</v>
      </c>
      <c r="O80" s="153">
        <v>2</v>
      </c>
      <c r="AA80" s="132">
        <v>12</v>
      </c>
      <c r="AB80" s="132">
        <v>0</v>
      </c>
      <c r="AC80" s="132">
        <v>10</v>
      </c>
      <c r="AZ80" s="132">
        <v>1</v>
      </c>
      <c r="BA80" s="132">
        <f>IF(AZ80=1,G80,0)</f>
        <v>0</v>
      </c>
      <c r="BB80" s="132">
        <f>IF(AZ80=2,G80,0)</f>
        <v>0</v>
      </c>
      <c r="BC80" s="132">
        <f>IF(AZ80=3,G80,0)</f>
        <v>0</v>
      </c>
      <c r="BD80" s="132">
        <f>IF(AZ80=4,G80,0)</f>
        <v>0</v>
      </c>
      <c r="BE80" s="132">
        <f>IF(AZ80=5,G80,0)</f>
        <v>0</v>
      </c>
      <c r="CA80" s="160">
        <v>12</v>
      </c>
      <c r="CB80" s="160">
        <v>0</v>
      </c>
      <c r="CZ80" s="132">
        <v>0</v>
      </c>
    </row>
    <row r="81" spans="1:104" x14ac:dyDescent="0.2">
      <c r="A81" s="161"/>
      <c r="B81" s="162" t="s">
        <v>78</v>
      </c>
      <c r="C81" s="163" t="str">
        <f>CONCATENATE(B77," ",C77)</f>
        <v>64 Výplně otvorů</v>
      </c>
      <c r="D81" s="164"/>
      <c r="E81" s="165"/>
      <c r="F81" s="166"/>
      <c r="G81" s="167">
        <f>SUM(G77:G80)</f>
        <v>0</v>
      </c>
      <c r="O81" s="153">
        <v>4</v>
      </c>
      <c r="BA81" s="168">
        <f>SUM(BA77:BA80)</f>
        <v>0</v>
      </c>
      <c r="BB81" s="168">
        <f>SUM(BB77:BB80)</f>
        <v>0</v>
      </c>
      <c r="BC81" s="168">
        <f>SUM(BC77:BC80)</f>
        <v>0</v>
      </c>
      <c r="BD81" s="168">
        <f>SUM(BD77:BD80)</f>
        <v>0</v>
      </c>
      <c r="BE81" s="168">
        <f>SUM(BE77:BE80)</f>
        <v>0</v>
      </c>
    </row>
    <row r="82" spans="1:104" x14ac:dyDescent="0.2">
      <c r="A82" s="147" t="s">
        <v>74</v>
      </c>
      <c r="B82" s="148" t="s">
        <v>212</v>
      </c>
      <c r="C82" s="149" t="s">
        <v>213</v>
      </c>
      <c r="D82" s="150"/>
      <c r="E82" s="151"/>
      <c r="F82" s="151"/>
      <c r="G82" s="152"/>
      <c r="O82" s="153">
        <v>1</v>
      </c>
    </row>
    <row r="83" spans="1:104" ht="22.5" x14ac:dyDescent="0.2">
      <c r="A83" s="154">
        <v>56</v>
      </c>
      <c r="B83" s="155" t="s">
        <v>214</v>
      </c>
      <c r="C83" s="156" t="s">
        <v>215</v>
      </c>
      <c r="D83" s="157" t="s">
        <v>161</v>
      </c>
      <c r="E83" s="158">
        <v>8</v>
      </c>
      <c r="F83" s="158"/>
      <c r="G83" s="159">
        <f t="shared" ref="G83:G91" si="18">E83*F83</f>
        <v>0</v>
      </c>
      <c r="O83" s="153">
        <v>2</v>
      </c>
      <c r="AA83" s="132">
        <v>2</v>
      </c>
      <c r="AB83" s="132">
        <v>1</v>
      </c>
      <c r="AC83" s="132">
        <v>1</v>
      </c>
      <c r="AZ83" s="132">
        <v>1</v>
      </c>
      <c r="BA83" s="132">
        <f t="shared" ref="BA83:BA91" si="19">IF(AZ83=1,G83,0)</f>
        <v>0</v>
      </c>
      <c r="BB83" s="132">
        <f t="shared" ref="BB83:BB91" si="20">IF(AZ83=2,G83,0)</f>
        <v>0</v>
      </c>
      <c r="BC83" s="132">
        <f t="shared" ref="BC83:BC91" si="21">IF(AZ83=3,G83,0)</f>
        <v>0</v>
      </c>
      <c r="BD83" s="132">
        <f t="shared" ref="BD83:BD91" si="22">IF(AZ83=4,G83,0)</f>
        <v>0</v>
      </c>
      <c r="BE83" s="132">
        <f t="shared" ref="BE83:BE91" si="23">IF(AZ83=5,G83,0)</f>
        <v>0</v>
      </c>
      <c r="CA83" s="160">
        <v>2</v>
      </c>
      <c r="CB83" s="160">
        <v>1</v>
      </c>
      <c r="CZ83" s="132">
        <v>0.62936999999999999</v>
      </c>
    </row>
    <row r="84" spans="1:104" ht="22.5" x14ac:dyDescent="0.2">
      <c r="A84" s="154">
        <v>57</v>
      </c>
      <c r="B84" s="155" t="s">
        <v>216</v>
      </c>
      <c r="C84" s="156" t="s">
        <v>217</v>
      </c>
      <c r="D84" s="157" t="s">
        <v>161</v>
      </c>
      <c r="E84" s="158">
        <v>32</v>
      </c>
      <c r="F84" s="158"/>
      <c r="G84" s="159">
        <f t="shared" si="18"/>
        <v>0</v>
      </c>
      <c r="O84" s="153">
        <v>2</v>
      </c>
      <c r="AA84" s="132">
        <v>2</v>
      </c>
      <c r="AB84" s="132">
        <v>1</v>
      </c>
      <c r="AC84" s="132">
        <v>1</v>
      </c>
      <c r="AZ84" s="132">
        <v>1</v>
      </c>
      <c r="BA84" s="132">
        <f t="shared" si="19"/>
        <v>0</v>
      </c>
      <c r="BB84" s="132">
        <f t="shared" si="20"/>
        <v>0</v>
      </c>
      <c r="BC84" s="132">
        <f t="shared" si="21"/>
        <v>0</v>
      </c>
      <c r="BD84" s="132">
        <f t="shared" si="22"/>
        <v>0</v>
      </c>
      <c r="BE84" s="132">
        <f t="shared" si="23"/>
        <v>0</v>
      </c>
      <c r="CA84" s="160">
        <v>2</v>
      </c>
      <c r="CB84" s="160">
        <v>1</v>
      </c>
      <c r="CZ84" s="132">
        <v>0.5413</v>
      </c>
    </row>
    <row r="85" spans="1:104" ht="22.5" x14ac:dyDescent="0.2">
      <c r="A85" s="154">
        <v>58</v>
      </c>
      <c r="B85" s="155" t="s">
        <v>218</v>
      </c>
      <c r="C85" s="156" t="s">
        <v>219</v>
      </c>
      <c r="D85" s="157" t="s">
        <v>161</v>
      </c>
      <c r="E85" s="158">
        <v>78.8</v>
      </c>
      <c r="F85" s="158"/>
      <c r="G85" s="159">
        <f t="shared" si="18"/>
        <v>0</v>
      </c>
      <c r="O85" s="153">
        <v>2</v>
      </c>
      <c r="AA85" s="132">
        <v>2</v>
      </c>
      <c r="AB85" s="132">
        <v>1</v>
      </c>
      <c r="AC85" s="132">
        <v>1</v>
      </c>
      <c r="AZ85" s="132">
        <v>1</v>
      </c>
      <c r="BA85" s="132">
        <f t="shared" si="19"/>
        <v>0</v>
      </c>
      <c r="BB85" s="132">
        <f t="shared" si="20"/>
        <v>0</v>
      </c>
      <c r="BC85" s="132">
        <f t="shared" si="21"/>
        <v>0</v>
      </c>
      <c r="BD85" s="132">
        <f t="shared" si="22"/>
        <v>0</v>
      </c>
      <c r="BE85" s="132">
        <f t="shared" si="23"/>
        <v>0</v>
      </c>
      <c r="CA85" s="160">
        <v>2</v>
      </c>
      <c r="CB85" s="160">
        <v>1</v>
      </c>
      <c r="CZ85" s="132">
        <v>0.83042000000000005</v>
      </c>
    </row>
    <row r="86" spans="1:104" ht="22.5" x14ac:dyDescent="0.2">
      <c r="A86" s="154">
        <v>59</v>
      </c>
      <c r="B86" s="155" t="s">
        <v>220</v>
      </c>
      <c r="C86" s="156" t="s">
        <v>221</v>
      </c>
      <c r="D86" s="157" t="s">
        <v>146</v>
      </c>
      <c r="E86" s="158">
        <v>1</v>
      </c>
      <c r="F86" s="158"/>
      <c r="G86" s="159">
        <f t="shared" si="18"/>
        <v>0</v>
      </c>
      <c r="O86" s="153">
        <v>2</v>
      </c>
      <c r="AA86" s="132">
        <v>2</v>
      </c>
      <c r="AB86" s="132">
        <v>1</v>
      </c>
      <c r="AC86" s="132">
        <v>1</v>
      </c>
      <c r="AZ86" s="132">
        <v>1</v>
      </c>
      <c r="BA86" s="132">
        <f t="shared" si="19"/>
        <v>0</v>
      </c>
      <c r="BB86" s="132">
        <f t="shared" si="20"/>
        <v>0</v>
      </c>
      <c r="BC86" s="132">
        <f t="shared" si="21"/>
        <v>0</v>
      </c>
      <c r="BD86" s="132">
        <f t="shared" si="22"/>
        <v>0</v>
      </c>
      <c r="BE86" s="132">
        <f t="shared" si="23"/>
        <v>0</v>
      </c>
      <c r="CA86" s="160">
        <v>2</v>
      </c>
      <c r="CB86" s="160">
        <v>1</v>
      </c>
      <c r="CZ86" s="132">
        <v>8.8518899999999991</v>
      </c>
    </row>
    <row r="87" spans="1:104" ht="22.5" x14ac:dyDescent="0.2">
      <c r="A87" s="154">
        <v>60</v>
      </c>
      <c r="B87" s="155" t="s">
        <v>222</v>
      </c>
      <c r="C87" s="156" t="s">
        <v>223</v>
      </c>
      <c r="D87" s="157" t="s">
        <v>162</v>
      </c>
      <c r="E87" s="158">
        <v>4</v>
      </c>
      <c r="F87" s="158"/>
      <c r="G87" s="159">
        <f t="shared" si="18"/>
        <v>0</v>
      </c>
      <c r="O87" s="153">
        <v>2</v>
      </c>
      <c r="AA87" s="132">
        <v>12</v>
      </c>
      <c r="AB87" s="132">
        <v>0</v>
      </c>
      <c r="AC87" s="132">
        <v>12</v>
      </c>
      <c r="AZ87" s="132">
        <v>1</v>
      </c>
      <c r="BA87" s="132">
        <f t="shared" si="19"/>
        <v>0</v>
      </c>
      <c r="BB87" s="132">
        <f t="shared" si="20"/>
        <v>0</v>
      </c>
      <c r="BC87" s="132">
        <f t="shared" si="21"/>
        <v>0</v>
      </c>
      <c r="BD87" s="132">
        <f t="shared" si="22"/>
        <v>0</v>
      </c>
      <c r="BE87" s="132">
        <f t="shared" si="23"/>
        <v>0</v>
      </c>
      <c r="CA87" s="160">
        <v>12</v>
      </c>
      <c r="CB87" s="160">
        <v>0</v>
      </c>
      <c r="CZ87" s="132">
        <v>12</v>
      </c>
    </row>
    <row r="88" spans="1:104" ht="22.5" x14ac:dyDescent="0.2">
      <c r="A88" s="154">
        <v>61</v>
      </c>
      <c r="B88" s="155" t="s">
        <v>224</v>
      </c>
      <c r="C88" s="156" t="s">
        <v>225</v>
      </c>
      <c r="D88" s="157" t="s">
        <v>88</v>
      </c>
      <c r="E88" s="158">
        <v>1</v>
      </c>
      <c r="F88" s="158"/>
      <c r="G88" s="159">
        <f t="shared" si="18"/>
        <v>0</v>
      </c>
      <c r="O88" s="153">
        <v>2</v>
      </c>
      <c r="AA88" s="132">
        <v>12</v>
      </c>
      <c r="AB88" s="132">
        <v>0</v>
      </c>
      <c r="AC88" s="132">
        <v>164</v>
      </c>
      <c r="AZ88" s="132">
        <v>1</v>
      </c>
      <c r="BA88" s="132">
        <f t="shared" si="19"/>
        <v>0</v>
      </c>
      <c r="BB88" s="132">
        <f t="shared" si="20"/>
        <v>0</v>
      </c>
      <c r="BC88" s="132">
        <f t="shared" si="21"/>
        <v>0</v>
      </c>
      <c r="BD88" s="132">
        <f t="shared" si="22"/>
        <v>0</v>
      </c>
      <c r="BE88" s="132">
        <f t="shared" si="23"/>
        <v>0</v>
      </c>
      <c r="CA88" s="160">
        <v>12</v>
      </c>
      <c r="CB88" s="160">
        <v>0</v>
      </c>
      <c r="CZ88" s="132">
        <v>0</v>
      </c>
    </row>
    <row r="89" spans="1:104" ht="22.5" x14ac:dyDescent="0.2">
      <c r="A89" s="154">
        <v>62</v>
      </c>
      <c r="B89" s="155" t="s">
        <v>226</v>
      </c>
      <c r="C89" s="156" t="s">
        <v>227</v>
      </c>
      <c r="D89" s="157" t="s">
        <v>88</v>
      </c>
      <c r="E89" s="158">
        <v>1</v>
      </c>
      <c r="F89" s="158"/>
      <c r="G89" s="159">
        <f t="shared" si="18"/>
        <v>0</v>
      </c>
      <c r="O89" s="153">
        <v>2</v>
      </c>
      <c r="AA89" s="132">
        <v>12</v>
      </c>
      <c r="AB89" s="132">
        <v>0</v>
      </c>
      <c r="AC89" s="132">
        <v>165</v>
      </c>
      <c r="AZ89" s="132">
        <v>1</v>
      </c>
      <c r="BA89" s="132">
        <f t="shared" si="19"/>
        <v>0</v>
      </c>
      <c r="BB89" s="132">
        <f t="shared" si="20"/>
        <v>0</v>
      </c>
      <c r="BC89" s="132">
        <f t="shared" si="21"/>
        <v>0</v>
      </c>
      <c r="BD89" s="132">
        <f t="shared" si="22"/>
        <v>0</v>
      </c>
      <c r="BE89" s="132">
        <f t="shared" si="23"/>
        <v>0</v>
      </c>
      <c r="CA89" s="160">
        <v>12</v>
      </c>
      <c r="CB89" s="160">
        <v>0</v>
      </c>
      <c r="CZ89" s="132">
        <v>0</v>
      </c>
    </row>
    <row r="90" spans="1:104" ht="22.5" x14ac:dyDescent="0.2">
      <c r="A90" s="154">
        <v>63</v>
      </c>
      <c r="B90" s="155" t="s">
        <v>228</v>
      </c>
      <c r="C90" s="156" t="s">
        <v>229</v>
      </c>
      <c r="D90" s="157" t="s">
        <v>88</v>
      </c>
      <c r="E90" s="158">
        <v>1</v>
      </c>
      <c r="F90" s="158"/>
      <c r="G90" s="159">
        <f t="shared" si="18"/>
        <v>0</v>
      </c>
      <c r="O90" s="153">
        <v>2</v>
      </c>
      <c r="AA90" s="132">
        <v>12</v>
      </c>
      <c r="AB90" s="132">
        <v>0</v>
      </c>
      <c r="AC90" s="132">
        <v>166</v>
      </c>
      <c r="AZ90" s="132">
        <v>1</v>
      </c>
      <c r="BA90" s="132">
        <f t="shared" si="19"/>
        <v>0</v>
      </c>
      <c r="BB90" s="132">
        <f t="shared" si="20"/>
        <v>0</v>
      </c>
      <c r="BC90" s="132">
        <f t="shared" si="21"/>
        <v>0</v>
      </c>
      <c r="BD90" s="132">
        <f t="shared" si="22"/>
        <v>0</v>
      </c>
      <c r="BE90" s="132">
        <f t="shared" si="23"/>
        <v>0</v>
      </c>
      <c r="CA90" s="160">
        <v>12</v>
      </c>
      <c r="CB90" s="160">
        <v>0</v>
      </c>
      <c r="CZ90" s="132">
        <v>15</v>
      </c>
    </row>
    <row r="91" spans="1:104" ht="22.5" x14ac:dyDescent="0.2">
      <c r="A91" s="154">
        <v>64</v>
      </c>
      <c r="B91" s="155" t="s">
        <v>230</v>
      </c>
      <c r="C91" s="156" t="s">
        <v>231</v>
      </c>
      <c r="D91" s="157" t="s">
        <v>88</v>
      </c>
      <c r="E91" s="158">
        <v>1</v>
      </c>
      <c r="F91" s="158"/>
      <c r="G91" s="159">
        <f t="shared" si="18"/>
        <v>0</v>
      </c>
      <c r="O91" s="153">
        <v>2</v>
      </c>
      <c r="AA91" s="132">
        <v>12</v>
      </c>
      <c r="AB91" s="132">
        <v>0</v>
      </c>
      <c r="AC91" s="132">
        <v>172</v>
      </c>
      <c r="AZ91" s="132">
        <v>1</v>
      </c>
      <c r="BA91" s="132">
        <f t="shared" si="19"/>
        <v>0</v>
      </c>
      <c r="BB91" s="132">
        <f t="shared" si="20"/>
        <v>0</v>
      </c>
      <c r="BC91" s="132">
        <f t="shared" si="21"/>
        <v>0</v>
      </c>
      <c r="BD91" s="132">
        <f t="shared" si="22"/>
        <v>0</v>
      </c>
      <c r="BE91" s="132">
        <f t="shared" si="23"/>
        <v>0</v>
      </c>
      <c r="CA91" s="160">
        <v>12</v>
      </c>
      <c r="CB91" s="160">
        <v>0</v>
      </c>
      <c r="CZ91" s="132">
        <v>0</v>
      </c>
    </row>
    <row r="92" spans="1:104" x14ac:dyDescent="0.2">
      <c r="A92" s="161"/>
      <c r="B92" s="162" t="s">
        <v>78</v>
      </c>
      <c r="C92" s="163" t="str">
        <f>CONCATENATE(B82," ",C82)</f>
        <v>8 Trubní vedení</v>
      </c>
      <c r="D92" s="164"/>
      <c r="E92" s="165"/>
      <c r="F92" s="166"/>
      <c r="G92" s="167">
        <f>SUM(G82:G91)</f>
        <v>0</v>
      </c>
      <c r="O92" s="153">
        <v>4</v>
      </c>
      <c r="BA92" s="168">
        <f>SUM(BA82:BA91)</f>
        <v>0</v>
      </c>
      <c r="BB92" s="168">
        <f>SUM(BB82:BB91)</f>
        <v>0</v>
      </c>
      <c r="BC92" s="168">
        <f>SUM(BC82:BC91)</f>
        <v>0</v>
      </c>
      <c r="BD92" s="168">
        <f>SUM(BD82:BD91)</f>
        <v>0</v>
      </c>
      <c r="BE92" s="168">
        <f>SUM(BE82:BE91)</f>
        <v>0</v>
      </c>
    </row>
    <row r="93" spans="1:104" x14ac:dyDescent="0.2">
      <c r="A93" s="147" t="s">
        <v>74</v>
      </c>
      <c r="B93" s="148" t="s">
        <v>232</v>
      </c>
      <c r="C93" s="149" t="s">
        <v>233</v>
      </c>
      <c r="D93" s="150"/>
      <c r="E93" s="151"/>
      <c r="F93" s="151"/>
      <c r="G93" s="152"/>
      <c r="O93" s="153">
        <v>1</v>
      </c>
    </row>
    <row r="94" spans="1:104" x14ac:dyDescent="0.2">
      <c r="A94" s="154">
        <v>65</v>
      </c>
      <c r="B94" s="155" t="s">
        <v>234</v>
      </c>
      <c r="C94" s="156" t="s">
        <v>235</v>
      </c>
      <c r="D94" s="157" t="s">
        <v>116</v>
      </c>
      <c r="E94" s="158">
        <v>53.6</v>
      </c>
      <c r="F94" s="158"/>
      <c r="G94" s="159">
        <f>E94*F94</f>
        <v>0</v>
      </c>
      <c r="O94" s="153">
        <v>2</v>
      </c>
      <c r="AA94" s="132">
        <v>1</v>
      </c>
      <c r="AB94" s="132">
        <v>1</v>
      </c>
      <c r="AC94" s="132">
        <v>1</v>
      </c>
      <c r="AZ94" s="132">
        <v>1</v>
      </c>
      <c r="BA94" s="132">
        <f>IF(AZ94=1,G94,0)</f>
        <v>0</v>
      </c>
      <c r="BB94" s="132">
        <f>IF(AZ94=2,G94,0)</f>
        <v>0</v>
      </c>
      <c r="BC94" s="132">
        <f>IF(AZ94=3,G94,0)</f>
        <v>0</v>
      </c>
      <c r="BD94" s="132">
        <f>IF(AZ94=4,G94,0)</f>
        <v>0</v>
      </c>
      <c r="BE94" s="132">
        <f>IF(AZ94=5,G94,0)</f>
        <v>0</v>
      </c>
      <c r="CA94" s="160">
        <v>1</v>
      </c>
      <c r="CB94" s="160">
        <v>1</v>
      </c>
      <c r="CZ94" s="132">
        <v>5.9199999999999999E-3</v>
      </c>
    </row>
    <row r="95" spans="1:104" x14ac:dyDescent="0.2">
      <c r="A95" s="154">
        <v>66</v>
      </c>
      <c r="B95" s="155" t="s">
        <v>236</v>
      </c>
      <c r="C95" s="156" t="s">
        <v>237</v>
      </c>
      <c r="D95" s="157" t="s">
        <v>103</v>
      </c>
      <c r="E95" s="158">
        <v>217</v>
      </c>
      <c r="F95" s="158"/>
      <c r="G95" s="159">
        <f>E95*F95</f>
        <v>0</v>
      </c>
      <c r="O95" s="153">
        <v>2</v>
      </c>
      <c r="AA95" s="132">
        <v>1</v>
      </c>
      <c r="AB95" s="132">
        <v>0</v>
      </c>
      <c r="AC95" s="132">
        <v>0</v>
      </c>
      <c r="AZ95" s="132">
        <v>1</v>
      </c>
      <c r="BA95" s="132">
        <f>IF(AZ95=1,G95,0)</f>
        <v>0</v>
      </c>
      <c r="BB95" s="132">
        <f>IF(AZ95=2,G95,0)</f>
        <v>0</v>
      </c>
      <c r="BC95" s="132">
        <f>IF(AZ95=3,G95,0)</f>
        <v>0</v>
      </c>
      <c r="BD95" s="132">
        <f>IF(AZ95=4,G95,0)</f>
        <v>0</v>
      </c>
      <c r="BE95" s="132">
        <f>IF(AZ95=5,G95,0)</f>
        <v>0</v>
      </c>
      <c r="CA95" s="160">
        <v>1</v>
      </c>
      <c r="CB95" s="160">
        <v>0</v>
      </c>
      <c r="CZ95" s="132">
        <v>7.3499999999999998E-3</v>
      </c>
    </row>
    <row r="96" spans="1:104" x14ac:dyDescent="0.2">
      <c r="A96" s="154">
        <v>67</v>
      </c>
      <c r="B96" s="155" t="s">
        <v>238</v>
      </c>
      <c r="C96" s="156" t="s">
        <v>239</v>
      </c>
      <c r="D96" s="157" t="s">
        <v>103</v>
      </c>
      <c r="E96" s="158">
        <v>217</v>
      </c>
      <c r="F96" s="158"/>
      <c r="G96" s="159">
        <f>E96*F96</f>
        <v>0</v>
      </c>
      <c r="O96" s="153">
        <v>2</v>
      </c>
      <c r="AA96" s="132">
        <v>1</v>
      </c>
      <c r="AB96" s="132">
        <v>1</v>
      </c>
      <c r="AC96" s="132">
        <v>1</v>
      </c>
      <c r="AZ96" s="132">
        <v>1</v>
      </c>
      <c r="BA96" s="132">
        <f>IF(AZ96=1,G96,0)</f>
        <v>0</v>
      </c>
      <c r="BB96" s="132">
        <f>IF(AZ96=2,G96,0)</f>
        <v>0</v>
      </c>
      <c r="BC96" s="132">
        <f>IF(AZ96=3,G96,0)</f>
        <v>0</v>
      </c>
      <c r="BD96" s="132">
        <f>IF(AZ96=4,G96,0)</f>
        <v>0</v>
      </c>
      <c r="BE96" s="132">
        <f>IF(AZ96=5,G96,0)</f>
        <v>0</v>
      </c>
      <c r="CA96" s="160">
        <v>1</v>
      </c>
      <c r="CB96" s="160">
        <v>1</v>
      </c>
      <c r="CZ96" s="132">
        <v>1.2E-4</v>
      </c>
    </row>
    <row r="97" spans="1:104" x14ac:dyDescent="0.2">
      <c r="A97" s="154">
        <v>68</v>
      </c>
      <c r="B97" s="155" t="s">
        <v>240</v>
      </c>
      <c r="C97" s="156" t="s">
        <v>241</v>
      </c>
      <c r="D97" s="157" t="s">
        <v>103</v>
      </c>
      <c r="E97" s="158">
        <v>217</v>
      </c>
      <c r="F97" s="158"/>
      <c r="G97" s="159">
        <f>E97*F97</f>
        <v>0</v>
      </c>
      <c r="O97" s="153">
        <v>2</v>
      </c>
      <c r="AA97" s="132">
        <v>1</v>
      </c>
      <c r="AB97" s="132">
        <v>1</v>
      </c>
      <c r="AC97" s="132">
        <v>1</v>
      </c>
      <c r="AZ97" s="132">
        <v>1</v>
      </c>
      <c r="BA97" s="132">
        <f>IF(AZ97=1,G97,0)</f>
        <v>0</v>
      </c>
      <c r="BB97" s="132">
        <f>IF(AZ97=2,G97,0)</f>
        <v>0</v>
      </c>
      <c r="BC97" s="132">
        <f>IF(AZ97=3,G97,0)</f>
        <v>0</v>
      </c>
      <c r="BD97" s="132">
        <f>IF(AZ97=4,G97,0)</f>
        <v>0</v>
      </c>
      <c r="BE97" s="132">
        <f>IF(AZ97=5,G97,0)</f>
        <v>0</v>
      </c>
      <c r="CA97" s="160">
        <v>1</v>
      </c>
      <c r="CB97" s="160">
        <v>1</v>
      </c>
      <c r="CZ97" s="132">
        <v>0</v>
      </c>
    </row>
    <row r="98" spans="1:104" x14ac:dyDescent="0.2">
      <c r="A98" s="161"/>
      <c r="B98" s="162" t="s">
        <v>78</v>
      </c>
      <c r="C98" s="163" t="str">
        <f>CONCATENATE(B93," ",C93)</f>
        <v>94 Lešení a stavební výtahy</v>
      </c>
      <c r="D98" s="164"/>
      <c r="E98" s="165"/>
      <c r="F98" s="166"/>
      <c r="G98" s="167">
        <f>SUM(G93:G97)</f>
        <v>0</v>
      </c>
      <c r="O98" s="153">
        <v>4</v>
      </c>
      <c r="BA98" s="168">
        <f>SUM(BA93:BA97)</f>
        <v>0</v>
      </c>
      <c r="BB98" s="168">
        <f>SUM(BB93:BB97)</f>
        <v>0</v>
      </c>
      <c r="BC98" s="168">
        <f>SUM(BC93:BC97)</f>
        <v>0</v>
      </c>
      <c r="BD98" s="168">
        <f>SUM(BD93:BD97)</f>
        <v>0</v>
      </c>
      <c r="BE98" s="168">
        <f>SUM(BE93:BE97)</f>
        <v>0</v>
      </c>
    </row>
    <row r="99" spans="1:104" x14ac:dyDescent="0.2">
      <c r="A99" s="147" t="s">
        <v>74</v>
      </c>
      <c r="B99" s="148" t="s">
        <v>242</v>
      </c>
      <c r="C99" s="149" t="s">
        <v>243</v>
      </c>
      <c r="D99" s="150"/>
      <c r="E99" s="151"/>
      <c r="F99" s="151"/>
      <c r="G99" s="152"/>
      <c r="O99" s="153">
        <v>1</v>
      </c>
    </row>
    <row r="100" spans="1:104" x14ac:dyDescent="0.2">
      <c r="A100" s="154">
        <v>69</v>
      </c>
      <c r="B100" s="155" t="s">
        <v>244</v>
      </c>
      <c r="C100" s="156" t="s">
        <v>245</v>
      </c>
      <c r="D100" s="157" t="s">
        <v>116</v>
      </c>
      <c r="E100" s="158">
        <v>342.2</v>
      </c>
      <c r="F100" s="158"/>
      <c r="G100" s="159">
        <f>E100*F100</f>
        <v>0</v>
      </c>
      <c r="O100" s="153">
        <v>2</v>
      </c>
      <c r="AA100" s="132">
        <v>1</v>
      </c>
      <c r="AB100" s="132">
        <v>7</v>
      </c>
      <c r="AC100" s="132">
        <v>7</v>
      </c>
      <c r="AZ100" s="132">
        <v>1</v>
      </c>
      <c r="BA100" s="132">
        <f>IF(AZ100=1,G100,0)</f>
        <v>0</v>
      </c>
      <c r="BB100" s="132">
        <f>IF(AZ100=2,G100,0)</f>
        <v>0</v>
      </c>
      <c r="BC100" s="132">
        <f>IF(AZ100=3,G100,0)</f>
        <v>0</v>
      </c>
      <c r="BD100" s="132">
        <f>IF(AZ100=4,G100,0)</f>
        <v>0</v>
      </c>
      <c r="BE100" s="132">
        <f>IF(AZ100=5,G100,0)</f>
        <v>0</v>
      </c>
      <c r="CA100" s="160">
        <v>1</v>
      </c>
      <c r="CB100" s="160">
        <v>7</v>
      </c>
      <c r="CZ100" s="132">
        <v>0</v>
      </c>
    </row>
    <row r="101" spans="1:104" x14ac:dyDescent="0.2">
      <c r="A101" s="154">
        <v>70</v>
      </c>
      <c r="B101" s="155" t="s">
        <v>246</v>
      </c>
      <c r="C101" s="156" t="s">
        <v>247</v>
      </c>
      <c r="D101" s="157" t="s">
        <v>116</v>
      </c>
      <c r="E101" s="158">
        <v>342.2</v>
      </c>
      <c r="F101" s="158"/>
      <c r="G101" s="159">
        <f>E101*F101</f>
        <v>0</v>
      </c>
      <c r="O101" s="153">
        <v>2</v>
      </c>
      <c r="AA101" s="132">
        <v>1</v>
      </c>
      <c r="AB101" s="132">
        <v>1</v>
      </c>
      <c r="AC101" s="132">
        <v>1</v>
      </c>
      <c r="AZ101" s="132">
        <v>1</v>
      </c>
      <c r="BA101" s="132">
        <f>IF(AZ101=1,G101,0)</f>
        <v>0</v>
      </c>
      <c r="BB101" s="132">
        <f>IF(AZ101=2,G101,0)</f>
        <v>0</v>
      </c>
      <c r="BC101" s="132">
        <f>IF(AZ101=3,G101,0)</f>
        <v>0</v>
      </c>
      <c r="BD101" s="132">
        <f>IF(AZ101=4,G101,0)</f>
        <v>0</v>
      </c>
      <c r="BE101" s="132">
        <f>IF(AZ101=5,G101,0)</f>
        <v>0</v>
      </c>
      <c r="CA101" s="160">
        <v>1</v>
      </c>
      <c r="CB101" s="160">
        <v>1</v>
      </c>
      <c r="CZ101" s="132">
        <v>4.0000000000000003E-5</v>
      </c>
    </row>
    <row r="102" spans="1:104" ht="22.5" x14ac:dyDescent="0.2">
      <c r="A102" s="154">
        <v>71</v>
      </c>
      <c r="B102" s="155" t="s">
        <v>248</v>
      </c>
      <c r="C102" s="156" t="s">
        <v>249</v>
      </c>
      <c r="D102" s="157" t="s">
        <v>77</v>
      </c>
      <c r="E102" s="158">
        <v>3</v>
      </c>
      <c r="F102" s="158"/>
      <c r="G102" s="159">
        <f>E102*F102</f>
        <v>0</v>
      </c>
      <c r="O102" s="153">
        <v>2</v>
      </c>
      <c r="AA102" s="132">
        <v>12</v>
      </c>
      <c r="AB102" s="132">
        <v>0</v>
      </c>
      <c r="AC102" s="132">
        <v>209</v>
      </c>
      <c r="AZ102" s="132">
        <v>1</v>
      </c>
      <c r="BA102" s="132">
        <f>IF(AZ102=1,G102,0)</f>
        <v>0</v>
      </c>
      <c r="BB102" s="132">
        <f>IF(AZ102=2,G102,0)</f>
        <v>0</v>
      </c>
      <c r="BC102" s="132">
        <f>IF(AZ102=3,G102,0)</f>
        <v>0</v>
      </c>
      <c r="BD102" s="132">
        <f>IF(AZ102=4,G102,0)</f>
        <v>0</v>
      </c>
      <c r="BE102" s="132">
        <f>IF(AZ102=5,G102,0)</f>
        <v>0</v>
      </c>
      <c r="CA102" s="160">
        <v>12</v>
      </c>
      <c r="CB102" s="160">
        <v>0</v>
      </c>
      <c r="CZ102" s="132">
        <v>0</v>
      </c>
    </row>
    <row r="103" spans="1:104" x14ac:dyDescent="0.2">
      <c r="A103" s="154">
        <v>72</v>
      </c>
      <c r="B103" s="155" t="s">
        <v>250</v>
      </c>
      <c r="C103" s="156" t="s">
        <v>251</v>
      </c>
      <c r="D103" s="157" t="s">
        <v>77</v>
      </c>
      <c r="E103" s="158">
        <v>4</v>
      </c>
      <c r="F103" s="158"/>
      <c r="G103" s="159">
        <f>E103*F103</f>
        <v>0</v>
      </c>
      <c r="O103" s="153">
        <v>2</v>
      </c>
      <c r="AA103" s="132">
        <v>12</v>
      </c>
      <c r="AB103" s="132">
        <v>0</v>
      </c>
      <c r="AC103" s="132">
        <v>211</v>
      </c>
      <c r="AZ103" s="132">
        <v>1</v>
      </c>
      <c r="BA103" s="132">
        <f>IF(AZ103=1,G103,0)</f>
        <v>0</v>
      </c>
      <c r="BB103" s="132">
        <f>IF(AZ103=2,G103,0)</f>
        <v>0</v>
      </c>
      <c r="BC103" s="132">
        <f>IF(AZ103=3,G103,0)</f>
        <v>0</v>
      </c>
      <c r="BD103" s="132">
        <f>IF(AZ103=4,G103,0)</f>
        <v>0</v>
      </c>
      <c r="BE103" s="132">
        <f>IF(AZ103=5,G103,0)</f>
        <v>0</v>
      </c>
      <c r="CA103" s="160">
        <v>12</v>
      </c>
      <c r="CB103" s="160">
        <v>0</v>
      </c>
      <c r="CZ103" s="132">
        <v>0</v>
      </c>
    </row>
    <row r="104" spans="1:104" x14ac:dyDescent="0.2">
      <c r="A104" s="161"/>
      <c r="B104" s="162" t="s">
        <v>78</v>
      </c>
      <c r="C104" s="163" t="str">
        <f>CONCATENATE(B99," ",C99)</f>
        <v>95 Dokončovací konstrukce na pozemních stavbách</v>
      </c>
      <c r="D104" s="164"/>
      <c r="E104" s="165"/>
      <c r="F104" s="166"/>
      <c r="G104" s="167">
        <f>SUM(G99:G103)</f>
        <v>0</v>
      </c>
      <c r="O104" s="153">
        <v>4</v>
      </c>
      <c r="BA104" s="168">
        <f>SUM(BA99:BA103)</f>
        <v>0</v>
      </c>
      <c r="BB104" s="168">
        <f>SUM(BB99:BB103)</f>
        <v>0</v>
      </c>
      <c r="BC104" s="168">
        <f>SUM(BC99:BC103)</f>
        <v>0</v>
      </c>
      <c r="BD104" s="168">
        <f>SUM(BD99:BD103)</f>
        <v>0</v>
      </c>
      <c r="BE104" s="168">
        <f>SUM(BE99:BE103)</f>
        <v>0</v>
      </c>
    </row>
    <row r="105" spans="1:104" x14ac:dyDescent="0.2">
      <c r="A105" s="147" t="s">
        <v>74</v>
      </c>
      <c r="B105" s="148" t="s">
        <v>252</v>
      </c>
      <c r="C105" s="149" t="s">
        <v>253</v>
      </c>
      <c r="D105" s="150"/>
      <c r="E105" s="151"/>
      <c r="F105" s="151"/>
      <c r="G105" s="152"/>
      <c r="O105" s="153">
        <v>1</v>
      </c>
    </row>
    <row r="106" spans="1:104" ht="22.5" x14ac:dyDescent="0.2">
      <c r="A106" s="154">
        <v>73</v>
      </c>
      <c r="B106" s="155" t="s">
        <v>254</v>
      </c>
      <c r="C106" s="156" t="s">
        <v>255</v>
      </c>
      <c r="D106" s="157" t="s">
        <v>103</v>
      </c>
      <c r="E106" s="158">
        <v>14.764799999999999</v>
      </c>
      <c r="F106" s="158"/>
      <c r="G106" s="159">
        <f>E106*F106</f>
        <v>0</v>
      </c>
      <c r="O106" s="153">
        <v>2</v>
      </c>
      <c r="AA106" s="132">
        <v>2</v>
      </c>
      <c r="AB106" s="132">
        <v>1</v>
      </c>
      <c r="AC106" s="132">
        <v>1</v>
      </c>
      <c r="AZ106" s="132">
        <v>1</v>
      </c>
      <c r="BA106" s="132">
        <f>IF(AZ106=1,G106,0)</f>
        <v>0</v>
      </c>
      <c r="BB106" s="132">
        <f>IF(AZ106=2,G106,0)</f>
        <v>0</v>
      </c>
      <c r="BC106" s="132">
        <f>IF(AZ106=3,G106,0)</f>
        <v>0</v>
      </c>
      <c r="BD106" s="132">
        <f>IF(AZ106=4,G106,0)</f>
        <v>0</v>
      </c>
      <c r="BE106" s="132">
        <f>IF(AZ106=5,G106,0)</f>
        <v>0</v>
      </c>
      <c r="CA106" s="160">
        <v>2</v>
      </c>
      <c r="CB106" s="160">
        <v>1</v>
      </c>
      <c r="CZ106" s="132">
        <v>0</v>
      </c>
    </row>
    <row r="107" spans="1:104" ht="22.5" x14ac:dyDescent="0.2">
      <c r="A107" s="154">
        <v>74</v>
      </c>
      <c r="B107" s="155" t="s">
        <v>256</v>
      </c>
      <c r="C107" s="156" t="s">
        <v>257</v>
      </c>
      <c r="D107" s="157" t="s">
        <v>103</v>
      </c>
      <c r="E107" s="158">
        <v>12.39</v>
      </c>
      <c r="F107" s="158"/>
      <c r="G107" s="159">
        <f>E107*F107</f>
        <v>0</v>
      </c>
      <c r="O107" s="153">
        <v>2</v>
      </c>
      <c r="AA107" s="132">
        <v>2</v>
      </c>
      <c r="AB107" s="132">
        <v>1</v>
      </c>
      <c r="AC107" s="132">
        <v>1</v>
      </c>
      <c r="AZ107" s="132">
        <v>1</v>
      </c>
      <c r="BA107" s="132">
        <f>IF(AZ107=1,G107,0)</f>
        <v>0</v>
      </c>
      <c r="BB107" s="132">
        <f>IF(AZ107=2,G107,0)</f>
        <v>0</v>
      </c>
      <c r="BC107" s="132">
        <f>IF(AZ107=3,G107,0)</f>
        <v>0</v>
      </c>
      <c r="BD107" s="132">
        <f>IF(AZ107=4,G107,0)</f>
        <v>0</v>
      </c>
      <c r="BE107" s="132">
        <f>IF(AZ107=5,G107,0)</f>
        <v>0</v>
      </c>
      <c r="CA107" s="160">
        <v>2</v>
      </c>
      <c r="CB107" s="160">
        <v>1</v>
      </c>
      <c r="CZ107" s="132">
        <v>1.47E-3</v>
      </c>
    </row>
    <row r="108" spans="1:104" x14ac:dyDescent="0.2">
      <c r="A108" s="161"/>
      <c r="B108" s="162" t="s">
        <v>78</v>
      </c>
      <c r="C108" s="163" t="str">
        <f>CONCATENATE(B105," ",C105)</f>
        <v>96 Bourání konstrukcí</v>
      </c>
      <c r="D108" s="164"/>
      <c r="E108" s="165"/>
      <c r="F108" s="166"/>
      <c r="G108" s="167">
        <f>SUM(G105:G107)</f>
        <v>0</v>
      </c>
      <c r="O108" s="153">
        <v>4</v>
      </c>
      <c r="BA108" s="168">
        <f>SUM(BA105:BA107)</f>
        <v>0</v>
      </c>
      <c r="BB108" s="168">
        <f>SUM(BB105:BB107)</f>
        <v>0</v>
      </c>
      <c r="BC108" s="168">
        <f>SUM(BC105:BC107)</f>
        <v>0</v>
      </c>
      <c r="BD108" s="168">
        <f>SUM(BD105:BD107)</f>
        <v>0</v>
      </c>
      <c r="BE108" s="168">
        <f>SUM(BE105:BE107)</f>
        <v>0</v>
      </c>
    </row>
    <row r="109" spans="1:104" x14ac:dyDescent="0.2">
      <c r="A109" s="147" t="s">
        <v>74</v>
      </c>
      <c r="B109" s="148" t="s">
        <v>258</v>
      </c>
      <c r="C109" s="149" t="s">
        <v>259</v>
      </c>
      <c r="D109" s="150"/>
      <c r="E109" s="151"/>
      <c r="F109" s="151"/>
      <c r="G109" s="152"/>
      <c r="O109" s="153">
        <v>1</v>
      </c>
    </row>
    <row r="110" spans="1:104" x14ac:dyDescent="0.2">
      <c r="A110" s="154">
        <v>75</v>
      </c>
      <c r="B110" s="155" t="s">
        <v>260</v>
      </c>
      <c r="C110" s="156" t="s">
        <v>261</v>
      </c>
      <c r="D110" s="157" t="s">
        <v>127</v>
      </c>
      <c r="E110" s="158">
        <v>577.17641512299997</v>
      </c>
      <c r="F110" s="158"/>
      <c r="G110" s="159">
        <f>E110*F110</f>
        <v>0</v>
      </c>
      <c r="O110" s="153">
        <v>2</v>
      </c>
      <c r="AA110" s="132">
        <v>7</v>
      </c>
      <c r="AB110" s="132">
        <v>1</v>
      </c>
      <c r="AC110" s="132">
        <v>2</v>
      </c>
      <c r="AZ110" s="132">
        <v>1</v>
      </c>
      <c r="BA110" s="132">
        <f>IF(AZ110=1,G110,0)</f>
        <v>0</v>
      </c>
      <c r="BB110" s="132">
        <f>IF(AZ110=2,G110,0)</f>
        <v>0</v>
      </c>
      <c r="BC110" s="132">
        <f>IF(AZ110=3,G110,0)</f>
        <v>0</v>
      </c>
      <c r="BD110" s="132">
        <f>IF(AZ110=4,G110,0)</f>
        <v>0</v>
      </c>
      <c r="BE110" s="132">
        <f>IF(AZ110=5,G110,0)</f>
        <v>0</v>
      </c>
      <c r="CA110" s="160">
        <v>7</v>
      </c>
      <c r="CB110" s="160">
        <v>1</v>
      </c>
      <c r="CZ110" s="132">
        <v>0</v>
      </c>
    </row>
    <row r="111" spans="1:104" x14ac:dyDescent="0.2">
      <c r="A111" s="161"/>
      <c r="B111" s="162" t="s">
        <v>78</v>
      </c>
      <c r="C111" s="163" t="str">
        <f>CONCATENATE(B109," ",C109)</f>
        <v>99 Staveništní přesun hmot</v>
      </c>
      <c r="D111" s="164"/>
      <c r="E111" s="165"/>
      <c r="F111" s="166"/>
      <c r="G111" s="167">
        <f>SUM(G109:G110)</f>
        <v>0</v>
      </c>
      <c r="O111" s="153">
        <v>4</v>
      </c>
      <c r="BA111" s="168">
        <f>SUM(BA109:BA110)</f>
        <v>0</v>
      </c>
      <c r="BB111" s="168">
        <f>SUM(BB109:BB110)</f>
        <v>0</v>
      </c>
      <c r="BC111" s="168">
        <f>SUM(BC109:BC110)</f>
        <v>0</v>
      </c>
      <c r="BD111" s="168">
        <f>SUM(BD109:BD110)</f>
        <v>0</v>
      </c>
      <c r="BE111" s="168">
        <f>SUM(BE109:BE110)</f>
        <v>0</v>
      </c>
    </row>
    <row r="112" spans="1:104" x14ac:dyDescent="0.2">
      <c r="A112" s="147" t="s">
        <v>74</v>
      </c>
      <c r="B112" s="148" t="s">
        <v>262</v>
      </c>
      <c r="C112" s="149" t="s">
        <v>263</v>
      </c>
      <c r="D112" s="150"/>
      <c r="E112" s="151"/>
      <c r="F112" s="151"/>
      <c r="G112" s="152"/>
      <c r="O112" s="153">
        <v>1</v>
      </c>
    </row>
    <row r="113" spans="1:104" x14ac:dyDescent="0.2">
      <c r="A113" s="154">
        <v>76</v>
      </c>
      <c r="B113" s="155" t="s">
        <v>264</v>
      </c>
      <c r="C113" s="156" t="s">
        <v>265</v>
      </c>
      <c r="D113" s="157" t="s">
        <v>116</v>
      </c>
      <c r="E113" s="158">
        <v>352.2</v>
      </c>
      <c r="F113" s="158"/>
      <c r="G113" s="159">
        <f t="shared" ref="G113:G121" si="24">E113*F113</f>
        <v>0</v>
      </c>
      <c r="O113" s="153">
        <v>2</v>
      </c>
      <c r="AA113" s="132">
        <v>1</v>
      </c>
      <c r="AB113" s="132">
        <v>7</v>
      </c>
      <c r="AC113" s="132">
        <v>7</v>
      </c>
      <c r="AZ113" s="132">
        <v>2</v>
      </c>
      <c r="BA113" s="132">
        <f t="shared" ref="BA113:BA121" si="25">IF(AZ113=1,G113,0)</f>
        <v>0</v>
      </c>
      <c r="BB113" s="132">
        <f t="shared" ref="BB113:BB121" si="26">IF(AZ113=2,G113,0)</f>
        <v>0</v>
      </c>
      <c r="BC113" s="132">
        <f t="shared" ref="BC113:BC121" si="27">IF(AZ113=3,G113,0)</f>
        <v>0</v>
      </c>
      <c r="BD113" s="132">
        <f t="shared" ref="BD113:BD121" si="28">IF(AZ113=4,G113,0)</f>
        <v>0</v>
      </c>
      <c r="BE113" s="132">
        <f t="shared" ref="BE113:BE121" si="29">IF(AZ113=5,G113,0)</f>
        <v>0</v>
      </c>
      <c r="CA113" s="160">
        <v>1</v>
      </c>
      <c r="CB113" s="160">
        <v>7</v>
      </c>
      <c r="CZ113" s="132">
        <v>0</v>
      </c>
    </row>
    <row r="114" spans="1:104" x14ac:dyDescent="0.2">
      <c r="A114" s="154">
        <v>77</v>
      </c>
      <c r="B114" s="155" t="s">
        <v>266</v>
      </c>
      <c r="C114" s="156" t="s">
        <v>267</v>
      </c>
      <c r="D114" s="157" t="s">
        <v>116</v>
      </c>
      <c r="E114" s="158">
        <v>39.159999999999997</v>
      </c>
      <c r="F114" s="158"/>
      <c r="G114" s="159">
        <f t="shared" si="24"/>
        <v>0</v>
      </c>
      <c r="O114" s="153">
        <v>2</v>
      </c>
      <c r="AA114" s="132">
        <v>1</v>
      </c>
      <c r="AB114" s="132">
        <v>7</v>
      </c>
      <c r="AC114" s="132">
        <v>7</v>
      </c>
      <c r="AZ114" s="132">
        <v>2</v>
      </c>
      <c r="BA114" s="132">
        <f t="shared" si="25"/>
        <v>0</v>
      </c>
      <c r="BB114" s="132">
        <f t="shared" si="26"/>
        <v>0</v>
      </c>
      <c r="BC114" s="132">
        <f t="shared" si="27"/>
        <v>0</v>
      </c>
      <c r="BD114" s="132">
        <f t="shared" si="28"/>
        <v>0</v>
      </c>
      <c r="BE114" s="132">
        <f t="shared" si="29"/>
        <v>0</v>
      </c>
      <c r="CA114" s="160">
        <v>1</v>
      </c>
      <c r="CB114" s="160">
        <v>7</v>
      </c>
      <c r="CZ114" s="132">
        <v>1.7000000000000001E-4</v>
      </c>
    </row>
    <row r="115" spans="1:104" ht="22.5" x14ac:dyDescent="0.2">
      <c r="A115" s="154">
        <v>78</v>
      </c>
      <c r="B115" s="155" t="s">
        <v>268</v>
      </c>
      <c r="C115" s="156" t="s">
        <v>269</v>
      </c>
      <c r="D115" s="157" t="s">
        <v>116</v>
      </c>
      <c r="E115" s="158">
        <v>39.64</v>
      </c>
      <c r="F115" s="158"/>
      <c r="G115" s="159">
        <f t="shared" si="24"/>
        <v>0</v>
      </c>
      <c r="O115" s="153">
        <v>2</v>
      </c>
      <c r="AA115" s="132">
        <v>1</v>
      </c>
      <c r="AB115" s="132">
        <v>7</v>
      </c>
      <c r="AC115" s="132">
        <v>7</v>
      </c>
      <c r="AZ115" s="132">
        <v>2</v>
      </c>
      <c r="BA115" s="132">
        <f t="shared" si="25"/>
        <v>0</v>
      </c>
      <c r="BB115" s="132">
        <f t="shared" si="26"/>
        <v>0</v>
      </c>
      <c r="BC115" s="132">
        <f t="shared" si="27"/>
        <v>0</v>
      </c>
      <c r="BD115" s="132">
        <f t="shared" si="28"/>
        <v>0</v>
      </c>
      <c r="BE115" s="132">
        <f t="shared" si="29"/>
        <v>0</v>
      </c>
      <c r="CA115" s="160">
        <v>1</v>
      </c>
      <c r="CB115" s="160">
        <v>7</v>
      </c>
      <c r="CZ115" s="132">
        <v>8.0000000000000007E-5</v>
      </c>
    </row>
    <row r="116" spans="1:104" ht="22.5" x14ac:dyDescent="0.2">
      <c r="A116" s="154">
        <v>79</v>
      </c>
      <c r="B116" s="155" t="s">
        <v>270</v>
      </c>
      <c r="C116" s="156" t="s">
        <v>271</v>
      </c>
      <c r="D116" s="157" t="s">
        <v>116</v>
      </c>
      <c r="E116" s="158">
        <v>352.2</v>
      </c>
      <c r="F116" s="158"/>
      <c r="G116" s="159">
        <f t="shared" si="24"/>
        <v>0</v>
      </c>
      <c r="O116" s="153">
        <v>2</v>
      </c>
      <c r="AA116" s="132">
        <v>1</v>
      </c>
      <c r="AB116" s="132">
        <v>7</v>
      </c>
      <c r="AC116" s="132">
        <v>7</v>
      </c>
      <c r="AZ116" s="132">
        <v>2</v>
      </c>
      <c r="BA116" s="132">
        <f t="shared" si="25"/>
        <v>0</v>
      </c>
      <c r="BB116" s="132">
        <f t="shared" si="26"/>
        <v>0</v>
      </c>
      <c r="BC116" s="132">
        <f t="shared" si="27"/>
        <v>0</v>
      </c>
      <c r="BD116" s="132">
        <f t="shared" si="28"/>
        <v>0</v>
      </c>
      <c r="BE116" s="132">
        <f t="shared" si="29"/>
        <v>0</v>
      </c>
      <c r="CA116" s="160">
        <v>1</v>
      </c>
      <c r="CB116" s="160">
        <v>7</v>
      </c>
      <c r="CZ116" s="132">
        <v>5.0099999999999997E-3</v>
      </c>
    </row>
    <row r="117" spans="1:104" ht="22.5" x14ac:dyDescent="0.2">
      <c r="A117" s="154">
        <v>80</v>
      </c>
      <c r="B117" s="155" t="s">
        <v>272</v>
      </c>
      <c r="C117" s="156" t="s">
        <v>273</v>
      </c>
      <c r="D117" s="157" t="s">
        <v>116</v>
      </c>
      <c r="E117" s="158">
        <v>46.991999999999997</v>
      </c>
      <c r="F117" s="158"/>
      <c r="G117" s="159">
        <f t="shared" si="24"/>
        <v>0</v>
      </c>
      <c r="O117" s="153">
        <v>2</v>
      </c>
      <c r="AA117" s="132">
        <v>1</v>
      </c>
      <c r="AB117" s="132">
        <v>7</v>
      </c>
      <c r="AC117" s="132">
        <v>7</v>
      </c>
      <c r="AZ117" s="132">
        <v>2</v>
      </c>
      <c r="BA117" s="132">
        <f t="shared" si="25"/>
        <v>0</v>
      </c>
      <c r="BB117" s="132">
        <f t="shared" si="26"/>
        <v>0</v>
      </c>
      <c r="BC117" s="132">
        <f t="shared" si="27"/>
        <v>0</v>
      </c>
      <c r="BD117" s="132">
        <f t="shared" si="28"/>
        <v>0</v>
      </c>
      <c r="BE117" s="132">
        <f t="shared" si="29"/>
        <v>0</v>
      </c>
      <c r="CA117" s="160">
        <v>1</v>
      </c>
      <c r="CB117" s="160">
        <v>7</v>
      </c>
      <c r="CZ117" s="132">
        <v>5.3800000000000002E-3</v>
      </c>
    </row>
    <row r="118" spans="1:104" x14ac:dyDescent="0.2">
      <c r="A118" s="154">
        <v>81</v>
      </c>
      <c r="B118" s="155" t="s">
        <v>274</v>
      </c>
      <c r="C118" s="156" t="s">
        <v>275</v>
      </c>
      <c r="D118" s="157" t="s">
        <v>116</v>
      </c>
      <c r="E118" s="158">
        <v>53.6</v>
      </c>
      <c r="F118" s="158"/>
      <c r="G118" s="159">
        <f t="shared" si="24"/>
        <v>0</v>
      </c>
      <c r="O118" s="153">
        <v>2</v>
      </c>
      <c r="AA118" s="132">
        <v>1</v>
      </c>
      <c r="AB118" s="132">
        <v>7</v>
      </c>
      <c r="AC118" s="132">
        <v>7</v>
      </c>
      <c r="AZ118" s="132">
        <v>2</v>
      </c>
      <c r="BA118" s="132">
        <f t="shared" si="25"/>
        <v>0</v>
      </c>
      <c r="BB118" s="132">
        <f t="shared" si="26"/>
        <v>0</v>
      </c>
      <c r="BC118" s="132">
        <f t="shared" si="27"/>
        <v>0</v>
      </c>
      <c r="BD118" s="132">
        <f t="shared" si="28"/>
        <v>0</v>
      </c>
      <c r="BE118" s="132">
        <f t="shared" si="29"/>
        <v>0</v>
      </c>
      <c r="CA118" s="160">
        <v>1</v>
      </c>
      <c r="CB118" s="160">
        <v>7</v>
      </c>
      <c r="CZ118" s="132">
        <v>3.6800000000000001E-3</v>
      </c>
    </row>
    <row r="119" spans="1:104" x14ac:dyDescent="0.2">
      <c r="A119" s="154">
        <v>82</v>
      </c>
      <c r="B119" s="155" t="s">
        <v>276</v>
      </c>
      <c r="C119" s="156" t="s">
        <v>277</v>
      </c>
      <c r="D119" s="157" t="s">
        <v>161</v>
      </c>
      <c r="E119" s="158">
        <v>110.96</v>
      </c>
      <c r="F119" s="158"/>
      <c r="G119" s="159">
        <f t="shared" si="24"/>
        <v>0</v>
      </c>
      <c r="O119" s="153">
        <v>2</v>
      </c>
      <c r="AA119" s="132">
        <v>1</v>
      </c>
      <c r="AB119" s="132">
        <v>7</v>
      </c>
      <c r="AC119" s="132">
        <v>7</v>
      </c>
      <c r="AZ119" s="132">
        <v>2</v>
      </c>
      <c r="BA119" s="132">
        <f t="shared" si="25"/>
        <v>0</v>
      </c>
      <c r="BB119" s="132">
        <f t="shared" si="26"/>
        <v>0</v>
      </c>
      <c r="BC119" s="132">
        <f t="shared" si="27"/>
        <v>0</v>
      </c>
      <c r="BD119" s="132">
        <f t="shared" si="28"/>
        <v>0</v>
      </c>
      <c r="BE119" s="132">
        <f t="shared" si="29"/>
        <v>0</v>
      </c>
      <c r="CA119" s="160">
        <v>1</v>
      </c>
      <c r="CB119" s="160">
        <v>7</v>
      </c>
      <c r="CZ119" s="132">
        <v>3.2000000000000003E-4</v>
      </c>
    </row>
    <row r="120" spans="1:104" x14ac:dyDescent="0.2">
      <c r="A120" s="154">
        <v>83</v>
      </c>
      <c r="B120" s="155" t="s">
        <v>278</v>
      </c>
      <c r="C120" s="156" t="s">
        <v>279</v>
      </c>
      <c r="D120" s="157" t="s">
        <v>280</v>
      </c>
      <c r="E120" s="158">
        <v>97.84</v>
      </c>
      <c r="F120" s="158"/>
      <c r="G120" s="159">
        <f t="shared" si="24"/>
        <v>0</v>
      </c>
      <c r="O120" s="153">
        <v>2</v>
      </c>
      <c r="AA120" s="132">
        <v>3</v>
      </c>
      <c r="AB120" s="132">
        <v>7</v>
      </c>
      <c r="AC120" s="132" t="s">
        <v>278</v>
      </c>
      <c r="AZ120" s="132">
        <v>2</v>
      </c>
      <c r="BA120" s="132">
        <f t="shared" si="25"/>
        <v>0</v>
      </c>
      <c r="BB120" s="132">
        <f t="shared" si="26"/>
        <v>0</v>
      </c>
      <c r="BC120" s="132">
        <f t="shared" si="27"/>
        <v>0</v>
      </c>
      <c r="BD120" s="132">
        <f t="shared" si="28"/>
        <v>0</v>
      </c>
      <c r="BE120" s="132">
        <f t="shared" si="29"/>
        <v>0</v>
      </c>
      <c r="CA120" s="160">
        <v>3</v>
      </c>
      <c r="CB120" s="160">
        <v>7</v>
      </c>
      <c r="CZ120" s="132">
        <v>1E-3</v>
      </c>
    </row>
    <row r="121" spans="1:104" x14ac:dyDescent="0.2">
      <c r="A121" s="154">
        <v>84</v>
      </c>
      <c r="B121" s="155" t="s">
        <v>281</v>
      </c>
      <c r="C121" s="156" t="s">
        <v>282</v>
      </c>
      <c r="D121" s="157" t="s">
        <v>62</v>
      </c>
      <c r="E121" s="158">
        <v>3005.7497199999998</v>
      </c>
      <c r="F121" s="158"/>
      <c r="G121" s="159">
        <f t="shared" si="24"/>
        <v>0</v>
      </c>
      <c r="O121" s="153">
        <v>2</v>
      </c>
      <c r="AA121" s="132">
        <v>7</v>
      </c>
      <c r="AB121" s="132">
        <v>1002</v>
      </c>
      <c r="AC121" s="132">
        <v>5</v>
      </c>
      <c r="AZ121" s="132">
        <v>2</v>
      </c>
      <c r="BA121" s="132">
        <f t="shared" si="25"/>
        <v>0</v>
      </c>
      <c r="BB121" s="132">
        <f t="shared" si="26"/>
        <v>0</v>
      </c>
      <c r="BC121" s="132">
        <f t="shared" si="27"/>
        <v>0</v>
      </c>
      <c r="BD121" s="132">
        <f t="shared" si="28"/>
        <v>0</v>
      </c>
      <c r="BE121" s="132">
        <f t="shared" si="29"/>
        <v>0</v>
      </c>
      <c r="CA121" s="160">
        <v>7</v>
      </c>
      <c r="CB121" s="160">
        <v>1002</v>
      </c>
      <c r="CZ121" s="132">
        <v>0</v>
      </c>
    </row>
    <row r="122" spans="1:104" x14ac:dyDescent="0.2">
      <c r="A122" s="161"/>
      <c r="B122" s="162" t="s">
        <v>78</v>
      </c>
      <c r="C122" s="163" t="str">
        <f>CONCATENATE(B112," ",C112)</f>
        <v>711 Izolace proti vodě</v>
      </c>
      <c r="D122" s="164"/>
      <c r="E122" s="165"/>
      <c r="F122" s="166"/>
      <c r="G122" s="167">
        <f>SUM(G112:G121)</f>
        <v>0</v>
      </c>
      <c r="O122" s="153">
        <v>4</v>
      </c>
      <c r="BA122" s="168">
        <f>SUM(BA112:BA121)</f>
        <v>0</v>
      </c>
      <c r="BB122" s="168">
        <f>SUM(BB112:BB121)</f>
        <v>0</v>
      </c>
      <c r="BC122" s="168">
        <f>SUM(BC112:BC121)</f>
        <v>0</v>
      </c>
      <c r="BD122" s="168">
        <f>SUM(BD112:BD121)</f>
        <v>0</v>
      </c>
      <c r="BE122" s="168">
        <f>SUM(BE112:BE121)</f>
        <v>0</v>
      </c>
    </row>
    <row r="123" spans="1:104" x14ac:dyDescent="0.2">
      <c r="A123" s="147" t="s">
        <v>74</v>
      </c>
      <c r="B123" s="148" t="s">
        <v>283</v>
      </c>
      <c r="C123" s="149" t="s">
        <v>284</v>
      </c>
      <c r="D123" s="150"/>
      <c r="E123" s="151"/>
      <c r="F123" s="151"/>
      <c r="G123" s="152"/>
      <c r="O123" s="153">
        <v>1</v>
      </c>
    </row>
    <row r="124" spans="1:104" ht="22.5" x14ac:dyDescent="0.2">
      <c r="A124" s="154">
        <v>85</v>
      </c>
      <c r="B124" s="155" t="s">
        <v>285</v>
      </c>
      <c r="C124" s="156" t="s">
        <v>286</v>
      </c>
      <c r="D124" s="157" t="s">
        <v>116</v>
      </c>
      <c r="E124" s="158">
        <v>63.023000000000003</v>
      </c>
      <c r="F124" s="158"/>
      <c r="G124" s="159">
        <f t="shared" ref="G124:G129" si="30">E124*F124</f>
        <v>0</v>
      </c>
      <c r="O124" s="153">
        <v>2</v>
      </c>
      <c r="AA124" s="132">
        <v>1</v>
      </c>
      <c r="AB124" s="132">
        <v>7</v>
      </c>
      <c r="AC124" s="132">
        <v>7</v>
      </c>
      <c r="AZ124" s="132">
        <v>2</v>
      </c>
      <c r="BA124" s="132">
        <f t="shared" ref="BA124:BA129" si="31">IF(AZ124=1,G124,0)</f>
        <v>0</v>
      </c>
      <c r="BB124" s="132">
        <f t="shared" ref="BB124:BB129" si="32">IF(AZ124=2,G124,0)</f>
        <v>0</v>
      </c>
      <c r="BC124" s="132">
        <f t="shared" ref="BC124:BC129" si="33">IF(AZ124=3,G124,0)</f>
        <v>0</v>
      </c>
      <c r="BD124" s="132">
        <f t="shared" ref="BD124:BD129" si="34">IF(AZ124=4,G124,0)</f>
        <v>0</v>
      </c>
      <c r="BE124" s="132">
        <f t="shared" ref="BE124:BE129" si="35">IF(AZ124=5,G124,0)</f>
        <v>0</v>
      </c>
      <c r="CA124" s="160">
        <v>1</v>
      </c>
      <c r="CB124" s="160">
        <v>7</v>
      </c>
      <c r="CZ124" s="132">
        <v>1.3999999999999999E-4</v>
      </c>
    </row>
    <row r="125" spans="1:104" x14ac:dyDescent="0.2">
      <c r="A125" s="154">
        <v>86</v>
      </c>
      <c r="B125" s="155" t="s">
        <v>287</v>
      </c>
      <c r="C125" s="156" t="s">
        <v>288</v>
      </c>
      <c r="D125" s="157" t="s">
        <v>116</v>
      </c>
      <c r="E125" s="158">
        <v>116.623</v>
      </c>
      <c r="F125" s="158"/>
      <c r="G125" s="159">
        <f t="shared" si="30"/>
        <v>0</v>
      </c>
      <c r="O125" s="153">
        <v>2</v>
      </c>
      <c r="AA125" s="132">
        <v>1</v>
      </c>
      <c r="AB125" s="132">
        <v>7</v>
      </c>
      <c r="AC125" s="132">
        <v>7</v>
      </c>
      <c r="AZ125" s="132">
        <v>2</v>
      </c>
      <c r="BA125" s="132">
        <f t="shared" si="31"/>
        <v>0</v>
      </c>
      <c r="BB125" s="132">
        <f t="shared" si="32"/>
        <v>0</v>
      </c>
      <c r="BC125" s="132">
        <f t="shared" si="33"/>
        <v>0</v>
      </c>
      <c r="BD125" s="132">
        <f t="shared" si="34"/>
        <v>0</v>
      </c>
      <c r="BE125" s="132">
        <f t="shared" si="35"/>
        <v>0</v>
      </c>
      <c r="CA125" s="160">
        <v>1</v>
      </c>
      <c r="CB125" s="160">
        <v>7</v>
      </c>
      <c r="CZ125" s="132">
        <v>0</v>
      </c>
    </row>
    <row r="126" spans="1:104" x14ac:dyDescent="0.2">
      <c r="A126" s="154">
        <v>87</v>
      </c>
      <c r="B126" s="155" t="s">
        <v>289</v>
      </c>
      <c r="C126" s="156" t="s">
        <v>290</v>
      </c>
      <c r="D126" s="157" t="s">
        <v>116</v>
      </c>
      <c r="E126" s="158">
        <v>53.6</v>
      </c>
      <c r="F126" s="158"/>
      <c r="G126" s="159">
        <f t="shared" si="30"/>
        <v>0</v>
      </c>
      <c r="O126" s="153">
        <v>2</v>
      </c>
      <c r="AA126" s="132">
        <v>1</v>
      </c>
      <c r="AB126" s="132">
        <v>7</v>
      </c>
      <c r="AC126" s="132">
        <v>7</v>
      </c>
      <c r="AZ126" s="132">
        <v>2</v>
      </c>
      <c r="BA126" s="132">
        <f t="shared" si="31"/>
        <v>0</v>
      </c>
      <c r="BB126" s="132">
        <f t="shared" si="32"/>
        <v>0</v>
      </c>
      <c r="BC126" s="132">
        <f t="shared" si="33"/>
        <v>0</v>
      </c>
      <c r="BD126" s="132">
        <f t="shared" si="34"/>
        <v>0</v>
      </c>
      <c r="BE126" s="132">
        <f t="shared" si="35"/>
        <v>0</v>
      </c>
      <c r="CA126" s="160">
        <v>1</v>
      </c>
      <c r="CB126" s="160">
        <v>7</v>
      </c>
      <c r="CZ126" s="132">
        <v>1.0000000000000001E-5</v>
      </c>
    </row>
    <row r="127" spans="1:104" ht="22.5" x14ac:dyDescent="0.2">
      <c r="A127" s="154">
        <v>88</v>
      </c>
      <c r="B127" s="155" t="s">
        <v>291</v>
      </c>
      <c r="C127" s="156" t="s">
        <v>292</v>
      </c>
      <c r="D127" s="157" t="s">
        <v>161</v>
      </c>
      <c r="E127" s="158">
        <v>183.68</v>
      </c>
      <c r="F127" s="158"/>
      <c r="G127" s="159">
        <f t="shared" si="30"/>
        <v>0</v>
      </c>
      <c r="O127" s="153">
        <v>2</v>
      </c>
      <c r="AA127" s="132">
        <v>1</v>
      </c>
      <c r="AB127" s="132">
        <v>7</v>
      </c>
      <c r="AC127" s="132">
        <v>7</v>
      </c>
      <c r="AZ127" s="132">
        <v>2</v>
      </c>
      <c r="BA127" s="132">
        <f t="shared" si="31"/>
        <v>0</v>
      </c>
      <c r="BB127" s="132">
        <f t="shared" si="32"/>
        <v>0</v>
      </c>
      <c r="BC127" s="132">
        <f t="shared" si="33"/>
        <v>0</v>
      </c>
      <c r="BD127" s="132">
        <f t="shared" si="34"/>
        <v>0</v>
      </c>
      <c r="BE127" s="132">
        <f t="shared" si="35"/>
        <v>0</v>
      </c>
      <c r="CA127" s="160">
        <v>1</v>
      </c>
      <c r="CB127" s="160">
        <v>7</v>
      </c>
      <c r="CZ127" s="132">
        <v>4.0000000000000003E-5</v>
      </c>
    </row>
    <row r="128" spans="1:104" x14ac:dyDescent="0.2">
      <c r="A128" s="154">
        <v>89</v>
      </c>
      <c r="B128" s="155" t="s">
        <v>293</v>
      </c>
      <c r="C128" s="156" t="s">
        <v>294</v>
      </c>
      <c r="D128" s="157" t="s">
        <v>103</v>
      </c>
      <c r="E128" s="158">
        <v>18.467099999999999</v>
      </c>
      <c r="F128" s="158"/>
      <c r="G128" s="159">
        <f t="shared" si="30"/>
        <v>0</v>
      </c>
      <c r="O128" s="153">
        <v>2</v>
      </c>
      <c r="AA128" s="132">
        <v>3</v>
      </c>
      <c r="AB128" s="132">
        <v>7</v>
      </c>
      <c r="AC128" s="132" t="s">
        <v>293</v>
      </c>
      <c r="AZ128" s="132">
        <v>2</v>
      </c>
      <c r="BA128" s="132">
        <f t="shared" si="31"/>
        <v>0</v>
      </c>
      <c r="BB128" s="132">
        <f t="shared" si="32"/>
        <v>0</v>
      </c>
      <c r="BC128" s="132">
        <f t="shared" si="33"/>
        <v>0</v>
      </c>
      <c r="BD128" s="132">
        <f t="shared" si="34"/>
        <v>0</v>
      </c>
      <c r="BE128" s="132">
        <f t="shared" si="35"/>
        <v>0</v>
      </c>
      <c r="CA128" s="160">
        <v>3</v>
      </c>
      <c r="CB128" s="160">
        <v>7</v>
      </c>
      <c r="CZ128" s="132">
        <v>0.02</v>
      </c>
    </row>
    <row r="129" spans="1:104" x14ac:dyDescent="0.2">
      <c r="A129" s="154">
        <v>90</v>
      </c>
      <c r="B129" s="155" t="s">
        <v>295</v>
      </c>
      <c r="C129" s="156" t="s">
        <v>296</v>
      </c>
      <c r="D129" s="157" t="s">
        <v>62</v>
      </c>
      <c r="E129" s="158">
        <v>765.51734699999997</v>
      </c>
      <c r="F129" s="158"/>
      <c r="G129" s="159">
        <f t="shared" si="30"/>
        <v>0</v>
      </c>
      <c r="O129" s="153">
        <v>2</v>
      </c>
      <c r="AA129" s="132">
        <v>7</v>
      </c>
      <c r="AB129" s="132">
        <v>1002</v>
      </c>
      <c r="AC129" s="132">
        <v>5</v>
      </c>
      <c r="AZ129" s="132">
        <v>2</v>
      </c>
      <c r="BA129" s="132">
        <f t="shared" si="31"/>
        <v>0</v>
      </c>
      <c r="BB129" s="132">
        <f t="shared" si="32"/>
        <v>0</v>
      </c>
      <c r="BC129" s="132">
        <f t="shared" si="33"/>
        <v>0</v>
      </c>
      <c r="BD129" s="132">
        <f t="shared" si="34"/>
        <v>0</v>
      </c>
      <c r="BE129" s="132">
        <f t="shared" si="35"/>
        <v>0</v>
      </c>
      <c r="CA129" s="160">
        <v>7</v>
      </c>
      <c r="CB129" s="160">
        <v>1002</v>
      </c>
      <c r="CZ129" s="132">
        <v>0</v>
      </c>
    </row>
    <row r="130" spans="1:104" x14ac:dyDescent="0.2">
      <c r="A130" s="161"/>
      <c r="B130" s="162" t="s">
        <v>78</v>
      </c>
      <c r="C130" s="163" t="str">
        <f>CONCATENATE(B123," ",C123)</f>
        <v>713 Izolace tepelné</v>
      </c>
      <c r="D130" s="164"/>
      <c r="E130" s="165"/>
      <c r="F130" s="166"/>
      <c r="G130" s="167">
        <f>SUM(G123:G129)</f>
        <v>0</v>
      </c>
      <c r="O130" s="153">
        <v>4</v>
      </c>
      <c r="BA130" s="168">
        <f>SUM(BA123:BA129)</f>
        <v>0</v>
      </c>
      <c r="BB130" s="168">
        <f>SUM(BB123:BB129)</f>
        <v>0</v>
      </c>
      <c r="BC130" s="168">
        <f>SUM(BC123:BC129)</f>
        <v>0</v>
      </c>
      <c r="BD130" s="168">
        <f>SUM(BD123:BD129)</f>
        <v>0</v>
      </c>
      <c r="BE130" s="168">
        <f>SUM(BE123:BE129)</f>
        <v>0</v>
      </c>
    </row>
    <row r="131" spans="1:104" x14ac:dyDescent="0.2">
      <c r="A131" s="147" t="s">
        <v>74</v>
      </c>
      <c r="B131" s="148" t="s">
        <v>297</v>
      </c>
      <c r="C131" s="149" t="s">
        <v>298</v>
      </c>
      <c r="D131" s="150"/>
      <c r="E131" s="151"/>
      <c r="F131" s="151"/>
      <c r="G131" s="152"/>
      <c r="O131" s="153">
        <v>1</v>
      </c>
    </row>
    <row r="132" spans="1:104" ht="22.5" x14ac:dyDescent="0.2">
      <c r="A132" s="154">
        <v>91</v>
      </c>
      <c r="B132" s="155" t="s">
        <v>299</v>
      </c>
      <c r="C132" s="156" t="s">
        <v>407</v>
      </c>
      <c r="D132" s="157" t="s">
        <v>88</v>
      </c>
      <c r="E132" s="158">
        <v>1</v>
      </c>
      <c r="F132" s="158"/>
      <c r="G132" s="159">
        <f t="shared" ref="G132:G146" si="36">E132*F132</f>
        <v>0</v>
      </c>
      <c r="O132" s="153">
        <v>2</v>
      </c>
      <c r="AA132" s="132">
        <v>12</v>
      </c>
      <c r="AB132" s="132">
        <v>0</v>
      </c>
      <c r="AC132" s="132">
        <v>93</v>
      </c>
      <c r="AZ132" s="132">
        <v>2</v>
      </c>
      <c r="BA132" s="132">
        <f t="shared" ref="BA132:BA146" si="37">IF(AZ132=1,G132,0)</f>
        <v>0</v>
      </c>
      <c r="BB132" s="132">
        <f t="shared" ref="BB132:BB146" si="38">IF(AZ132=2,G132,0)</f>
        <v>0</v>
      </c>
      <c r="BC132" s="132">
        <f t="shared" ref="BC132:BC146" si="39">IF(AZ132=3,G132,0)</f>
        <v>0</v>
      </c>
      <c r="BD132" s="132">
        <f t="shared" ref="BD132:BD146" si="40">IF(AZ132=4,G132,0)</f>
        <v>0</v>
      </c>
      <c r="BE132" s="132">
        <f t="shared" ref="BE132:BE146" si="41">IF(AZ132=5,G132,0)</f>
        <v>0</v>
      </c>
      <c r="CA132" s="160">
        <v>12</v>
      </c>
      <c r="CB132" s="160">
        <v>0</v>
      </c>
      <c r="CZ132" s="132">
        <v>1.521E-2</v>
      </c>
    </row>
    <row r="133" spans="1:104" ht="22.5" x14ac:dyDescent="0.2">
      <c r="A133" s="154">
        <v>92</v>
      </c>
      <c r="B133" s="155" t="s">
        <v>300</v>
      </c>
      <c r="C133" s="156" t="s">
        <v>301</v>
      </c>
      <c r="D133" s="157" t="s">
        <v>88</v>
      </c>
      <c r="E133" s="158">
        <v>1</v>
      </c>
      <c r="F133" s="158"/>
      <c r="G133" s="159">
        <f t="shared" si="36"/>
        <v>0</v>
      </c>
      <c r="O133" s="153">
        <v>2</v>
      </c>
      <c r="AA133" s="132">
        <v>12</v>
      </c>
      <c r="AB133" s="132">
        <v>0</v>
      </c>
      <c r="AC133" s="132">
        <v>95</v>
      </c>
      <c r="AZ133" s="132">
        <v>2</v>
      </c>
      <c r="BA133" s="132">
        <f t="shared" si="37"/>
        <v>0</v>
      </c>
      <c r="BB133" s="132">
        <f t="shared" si="38"/>
        <v>0</v>
      </c>
      <c r="BC133" s="132">
        <f t="shared" si="39"/>
        <v>0</v>
      </c>
      <c r="BD133" s="132">
        <f t="shared" si="40"/>
        <v>0</v>
      </c>
      <c r="BE133" s="132">
        <f t="shared" si="41"/>
        <v>0</v>
      </c>
      <c r="CA133" s="160">
        <v>12</v>
      </c>
      <c r="CB133" s="160">
        <v>0</v>
      </c>
      <c r="CZ133" s="132">
        <v>5.0779999999999999E-2</v>
      </c>
    </row>
    <row r="134" spans="1:104" x14ac:dyDescent="0.2">
      <c r="A134" s="154">
        <v>93</v>
      </c>
      <c r="B134" s="155" t="s">
        <v>302</v>
      </c>
      <c r="C134" s="156" t="s">
        <v>303</v>
      </c>
      <c r="D134" s="157" t="s">
        <v>146</v>
      </c>
      <c r="E134" s="158">
        <v>1</v>
      </c>
      <c r="F134" s="158"/>
      <c r="G134" s="159">
        <f t="shared" si="36"/>
        <v>0</v>
      </c>
      <c r="O134" s="153">
        <v>2</v>
      </c>
      <c r="AA134" s="132">
        <v>12</v>
      </c>
      <c r="AB134" s="132">
        <v>0</v>
      </c>
      <c r="AC134" s="132">
        <v>97</v>
      </c>
      <c r="AZ134" s="132">
        <v>2</v>
      </c>
      <c r="BA134" s="132">
        <f t="shared" si="37"/>
        <v>0</v>
      </c>
      <c r="BB134" s="132">
        <f t="shared" si="38"/>
        <v>0</v>
      </c>
      <c r="BC134" s="132">
        <f t="shared" si="39"/>
        <v>0</v>
      </c>
      <c r="BD134" s="132">
        <f t="shared" si="40"/>
        <v>0</v>
      </c>
      <c r="BE134" s="132">
        <f t="shared" si="41"/>
        <v>0</v>
      </c>
      <c r="CA134" s="160">
        <v>12</v>
      </c>
      <c r="CB134" s="160">
        <v>0</v>
      </c>
      <c r="CZ134" s="132">
        <v>8.4999999999999995E-4</v>
      </c>
    </row>
    <row r="135" spans="1:104" x14ac:dyDescent="0.2">
      <c r="A135" s="154">
        <v>94</v>
      </c>
      <c r="B135" s="155" t="s">
        <v>304</v>
      </c>
      <c r="C135" s="156" t="s">
        <v>305</v>
      </c>
      <c r="D135" s="157" t="s">
        <v>88</v>
      </c>
      <c r="E135" s="158">
        <v>1</v>
      </c>
      <c r="F135" s="158"/>
      <c r="G135" s="159">
        <f t="shared" si="36"/>
        <v>0</v>
      </c>
      <c r="O135" s="153">
        <v>2</v>
      </c>
      <c r="AA135" s="132">
        <v>12</v>
      </c>
      <c r="AB135" s="132">
        <v>0</v>
      </c>
      <c r="AC135" s="132">
        <v>98</v>
      </c>
      <c r="AZ135" s="132">
        <v>2</v>
      </c>
      <c r="BA135" s="132">
        <f t="shared" si="37"/>
        <v>0</v>
      </c>
      <c r="BB135" s="132">
        <f t="shared" si="38"/>
        <v>0</v>
      </c>
      <c r="BC135" s="132">
        <f t="shared" si="39"/>
        <v>0</v>
      </c>
      <c r="BD135" s="132">
        <f t="shared" si="40"/>
        <v>0</v>
      </c>
      <c r="BE135" s="132">
        <f t="shared" si="41"/>
        <v>0</v>
      </c>
      <c r="CA135" s="160">
        <v>12</v>
      </c>
      <c r="CB135" s="160">
        <v>0</v>
      </c>
      <c r="CZ135" s="132">
        <v>1.34E-3</v>
      </c>
    </row>
    <row r="136" spans="1:104" x14ac:dyDescent="0.2">
      <c r="A136" s="154">
        <v>95</v>
      </c>
      <c r="B136" s="155" t="s">
        <v>306</v>
      </c>
      <c r="C136" s="156" t="s">
        <v>307</v>
      </c>
      <c r="D136" s="157" t="s">
        <v>77</v>
      </c>
      <c r="E136" s="158">
        <v>7</v>
      </c>
      <c r="F136" s="158"/>
      <c r="G136" s="159">
        <f t="shared" si="36"/>
        <v>0</v>
      </c>
      <c r="O136" s="153">
        <v>2</v>
      </c>
      <c r="AA136" s="132">
        <v>12</v>
      </c>
      <c r="AB136" s="132">
        <v>0</v>
      </c>
      <c r="AC136" s="132">
        <v>162</v>
      </c>
      <c r="AZ136" s="132">
        <v>2</v>
      </c>
      <c r="BA136" s="132">
        <f t="shared" si="37"/>
        <v>0</v>
      </c>
      <c r="BB136" s="132">
        <f t="shared" si="38"/>
        <v>0</v>
      </c>
      <c r="BC136" s="132">
        <f t="shared" si="39"/>
        <v>0</v>
      </c>
      <c r="BD136" s="132">
        <f t="shared" si="40"/>
        <v>0</v>
      </c>
      <c r="BE136" s="132">
        <f t="shared" si="41"/>
        <v>0</v>
      </c>
      <c r="CA136" s="160">
        <v>12</v>
      </c>
      <c r="CB136" s="160">
        <v>0</v>
      </c>
      <c r="CZ136" s="132">
        <v>0</v>
      </c>
    </row>
    <row r="137" spans="1:104" x14ac:dyDescent="0.2">
      <c r="A137" s="154">
        <v>96</v>
      </c>
      <c r="B137" s="155" t="s">
        <v>308</v>
      </c>
      <c r="C137" s="156" t="s">
        <v>309</v>
      </c>
      <c r="D137" s="157" t="s">
        <v>77</v>
      </c>
      <c r="E137" s="158">
        <v>4</v>
      </c>
      <c r="F137" s="158"/>
      <c r="G137" s="159">
        <f t="shared" si="36"/>
        <v>0</v>
      </c>
      <c r="O137" s="153">
        <v>2</v>
      </c>
      <c r="AA137" s="132">
        <v>12</v>
      </c>
      <c r="AB137" s="132">
        <v>0</v>
      </c>
      <c r="AC137" s="132">
        <v>205</v>
      </c>
      <c r="AZ137" s="132">
        <v>2</v>
      </c>
      <c r="BA137" s="132">
        <f t="shared" si="37"/>
        <v>0</v>
      </c>
      <c r="BB137" s="132">
        <f t="shared" si="38"/>
        <v>0</v>
      </c>
      <c r="BC137" s="132">
        <f t="shared" si="39"/>
        <v>0</v>
      </c>
      <c r="BD137" s="132">
        <f t="shared" si="40"/>
        <v>0</v>
      </c>
      <c r="BE137" s="132">
        <f t="shared" si="41"/>
        <v>0</v>
      </c>
      <c r="CA137" s="160">
        <v>12</v>
      </c>
      <c r="CB137" s="160">
        <v>0</v>
      </c>
      <c r="CZ137" s="132">
        <v>0</v>
      </c>
    </row>
    <row r="138" spans="1:104" x14ac:dyDescent="0.2">
      <c r="A138" s="154">
        <v>97</v>
      </c>
      <c r="B138" s="155" t="s">
        <v>310</v>
      </c>
      <c r="C138" s="156" t="s">
        <v>311</v>
      </c>
      <c r="D138" s="157" t="s">
        <v>77</v>
      </c>
      <c r="E138" s="158">
        <v>5</v>
      </c>
      <c r="F138" s="158"/>
      <c r="G138" s="159">
        <f t="shared" si="36"/>
        <v>0</v>
      </c>
      <c r="O138" s="153">
        <v>2</v>
      </c>
      <c r="AA138" s="132">
        <v>12</v>
      </c>
      <c r="AB138" s="132">
        <v>0</v>
      </c>
      <c r="AC138" s="132">
        <v>194</v>
      </c>
      <c r="AZ138" s="132">
        <v>2</v>
      </c>
      <c r="BA138" s="132">
        <f t="shared" si="37"/>
        <v>0</v>
      </c>
      <c r="BB138" s="132">
        <f t="shared" si="38"/>
        <v>0</v>
      </c>
      <c r="BC138" s="132">
        <f t="shared" si="39"/>
        <v>0</v>
      </c>
      <c r="BD138" s="132">
        <f t="shared" si="40"/>
        <v>0</v>
      </c>
      <c r="BE138" s="132">
        <f t="shared" si="41"/>
        <v>0</v>
      </c>
      <c r="CA138" s="160">
        <v>12</v>
      </c>
      <c r="CB138" s="160">
        <v>0</v>
      </c>
      <c r="CZ138" s="132">
        <v>0</v>
      </c>
    </row>
    <row r="139" spans="1:104" x14ac:dyDescent="0.2">
      <c r="A139" s="154">
        <v>98</v>
      </c>
      <c r="B139" s="155" t="s">
        <v>312</v>
      </c>
      <c r="C139" s="156" t="s">
        <v>313</v>
      </c>
      <c r="D139" s="157" t="s">
        <v>77</v>
      </c>
      <c r="E139" s="158">
        <v>6</v>
      </c>
      <c r="F139" s="158"/>
      <c r="G139" s="159">
        <f t="shared" si="36"/>
        <v>0</v>
      </c>
      <c r="O139" s="153">
        <v>2</v>
      </c>
      <c r="AA139" s="132">
        <v>12</v>
      </c>
      <c r="AB139" s="132">
        <v>0</v>
      </c>
      <c r="AC139" s="132">
        <v>195</v>
      </c>
      <c r="AZ139" s="132">
        <v>2</v>
      </c>
      <c r="BA139" s="132">
        <f t="shared" si="37"/>
        <v>0</v>
      </c>
      <c r="BB139" s="132">
        <f t="shared" si="38"/>
        <v>0</v>
      </c>
      <c r="BC139" s="132">
        <f t="shared" si="39"/>
        <v>0</v>
      </c>
      <c r="BD139" s="132">
        <f t="shared" si="40"/>
        <v>0</v>
      </c>
      <c r="BE139" s="132">
        <f t="shared" si="41"/>
        <v>0</v>
      </c>
      <c r="CA139" s="160">
        <v>12</v>
      </c>
      <c r="CB139" s="160">
        <v>0</v>
      </c>
      <c r="CZ139" s="132">
        <v>0</v>
      </c>
    </row>
    <row r="140" spans="1:104" ht="22.5" x14ac:dyDescent="0.2">
      <c r="A140" s="154">
        <v>99</v>
      </c>
      <c r="B140" s="155" t="s">
        <v>314</v>
      </c>
      <c r="C140" s="156" t="s">
        <v>315</v>
      </c>
      <c r="D140" s="157" t="s">
        <v>77</v>
      </c>
      <c r="E140" s="158">
        <v>1</v>
      </c>
      <c r="F140" s="158"/>
      <c r="G140" s="159">
        <f t="shared" si="36"/>
        <v>0</v>
      </c>
      <c r="O140" s="153">
        <v>2</v>
      </c>
      <c r="AA140" s="132">
        <v>12</v>
      </c>
      <c r="AB140" s="132">
        <v>0</v>
      </c>
      <c r="AC140" s="132">
        <v>196</v>
      </c>
      <c r="AZ140" s="132">
        <v>2</v>
      </c>
      <c r="BA140" s="132">
        <f t="shared" si="37"/>
        <v>0</v>
      </c>
      <c r="BB140" s="132">
        <f t="shared" si="38"/>
        <v>0</v>
      </c>
      <c r="BC140" s="132">
        <f t="shared" si="39"/>
        <v>0</v>
      </c>
      <c r="BD140" s="132">
        <f t="shared" si="40"/>
        <v>0</v>
      </c>
      <c r="BE140" s="132">
        <f t="shared" si="41"/>
        <v>0</v>
      </c>
      <c r="CA140" s="160">
        <v>12</v>
      </c>
      <c r="CB140" s="160">
        <v>0</v>
      </c>
      <c r="CZ140" s="132">
        <v>0</v>
      </c>
    </row>
    <row r="141" spans="1:104" x14ac:dyDescent="0.2">
      <c r="A141" s="154">
        <v>100</v>
      </c>
      <c r="B141" s="155" t="s">
        <v>316</v>
      </c>
      <c r="C141" s="156" t="s">
        <v>317</v>
      </c>
      <c r="D141" s="157" t="s">
        <v>77</v>
      </c>
      <c r="E141" s="158">
        <v>10</v>
      </c>
      <c r="F141" s="158"/>
      <c r="G141" s="159">
        <f t="shared" si="36"/>
        <v>0</v>
      </c>
      <c r="O141" s="153">
        <v>2</v>
      </c>
      <c r="AA141" s="132">
        <v>12</v>
      </c>
      <c r="AB141" s="132">
        <v>0</v>
      </c>
      <c r="AC141" s="132">
        <v>197</v>
      </c>
      <c r="AZ141" s="132">
        <v>2</v>
      </c>
      <c r="BA141" s="132">
        <f t="shared" si="37"/>
        <v>0</v>
      </c>
      <c r="BB141" s="132">
        <f t="shared" si="38"/>
        <v>0</v>
      </c>
      <c r="BC141" s="132">
        <f t="shared" si="39"/>
        <v>0</v>
      </c>
      <c r="BD141" s="132">
        <f t="shared" si="40"/>
        <v>0</v>
      </c>
      <c r="BE141" s="132">
        <f t="shared" si="41"/>
        <v>0</v>
      </c>
      <c r="CA141" s="160">
        <v>12</v>
      </c>
      <c r="CB141" s="160">
        <v>0</v>
      </c>
      <c r="CZ141" s="132">
        <v>0</v>
      </c>
    </row>
    <row r="142" spans="1:104" ht="22.5" x14ac:dyDescent="0.2">
      <c r="A142" s="154">
        <v>101</v>
      </c>
      <c r="B142" s="155" t="s">
        <v>318</v>
      </c>
      <c r="C142" s="156" t="s">
        <v>319</v>
      </c>
      <c r="D142" s="157" t="s">
        <v>77</v>
      </c>
      <c r="E142" s="158">
        <v>3</v>
      </c>
      <c r="F142" s="158"/>
      <c r="G142" s="159">
        <f t="shared" si="36"/>
        <v>0</v>
      </c>
      <c r="O142" s="153">
        <v>2</v>
      </c>
      <c r="AA142" s="132">
        <v>12</v>
      </c>
      <c r="AB142" s="132">
        <v>0</v>
      </c>
      <c r="AC142" s="132">
        <v>198</v>
      </c>
      <c r="AZ142" s="132">
        <v>2</v>
      </c>
      <c r="BA142" s="132">
        <f t="shared" si="37"/>
        <v>0</v>
      </c>
      <c r="BB142" s="132">
        <f t="shared" si="38"/>
        <v>0</v>
      </c>
      <c r="BC142" s="132">
        <f t="shared" si="39"/>
        <v>0</v>
      </c>
      <c r="BD142" s="132">
        <f t="shared" si="40"/>
        <v>0</v>
      </c>
      <c r="BE142" s="132">
        <f t="shared" si="41"/>
        <v>0</v>
      </c>
      <c r="CA142" s="160">
        <v>12</v>
      </c>
      <c r="CB142" s="160">
        <v>0</v>
      </c>
      <c r="CZ142" s="132">
        <v>0</v>
      </c>
    </row>
    <row r="143" spans="1:104" ht="22.5" x14ac:dyDescent="0.2">
      <c r="A143" s="154">
        <v>102</v>
      </c>
      <c r="B143" s="155" t="s">
        <v>320</v>
      </c>
      <c r="C143" s="156" t="s">
        <v>321</v>
      </c>
      <c r="D143" s="157" t="s">
        <v>88</v>
      </c>
      <c r="E143" s="158">
        <v>1</v>
      </c>
      <c r="F143" s="158"/>
      <c r="G143" s="159">
        <f t="shared" si="36"/>
        <v>0</v>
      </c>
      <c r="O143" s="153">
        <v>2</v>
      </c>
      <c r="AA143" s="132">
        <v>12</v>
      </c>
      <c r="AB143" s="132">
        <v>0</v>
      </c>
      <c r="AC143" s="132">
        <v>199</v>
      </c>
      <c r="AZ143" s="132">
        <v>2</v>
      </c>
      <c r="BA143" s="132">
        <f t="shared" si="37"/>
        <v>0</v>
      </c>
      <c r="BB143" s="132">
        <f t="shared" si="38"/>
        <v>0</v>
      </c>
      <c r="BC143" s="132">
        <f t="shared" si="39"/>
        <v>0</v>
      </c>
      <c r="BD143" s="132">
        <f t="shared" si="40"/>
        <v>0</v>
      </c>
      <c r="BE143" s="132">
        <f t="shared" si="41"/>
        <v>0</v>
      </c>
      <c r="CA143" s="160">
        <v>12</v>
      </c>
      <c r="CB143" s="160">
        <v>0</v>
      </c>
      <c r="CZ143" s="132">
        <v>0</v>
      </c>
    </row>
    <row r="144" spans="1:104" ht="33.75" x14ac:dyDescent="0.2">
      <c r="A144" s="154">
        <v>103</v>
      </c>
      <c r="B144" s="155" t="s">
        <v>322</v>
      </c>
      <c r="C144" s="156" t="s">
        <v>417</v>
      </c>
      <c r="D144" s="157" t="s">
        <v>77</v>
      </c>
      <c r="E144" s="158">
        <v>2</v>
      </c>
      <c r="F144" s="158"/>
      <c r="G144" s="159">
        <f t="shared" si="36"/>
        <v>0</v>
      </c>
      <c r="O144" s="153">
        <v>2</v>
      </c>
      <c r="AA144" s="132">
        <v>12</v>
      </c>
      <c r="AB144" s="132">
        <v>0</v>
      </c>
      <c r="AC144" s="132">
        <v>214</v>
      </c>
      <c r="AZ144" s="132">
        <v>2</v>
      </c>
      <c r="BA144" s="132">
        <f t="shared" si="37"/>
        <v>0</v>
      </c>
      <c r="BB144" s="132">
        <f t="shared" si="38"/>
        <v>0</v>
      </c>
      <c r="BC144" s="132">
        <f t="shared" si="39"/>
        <v>0</v>
      </c>
      <c r="BD144" s="132">
        <f t="shared" si="40"/>
        <v>0</v>
      </c>
      <c r="BE144" s="132">
        <f t="shared" si="41"/>
        <v>0</v>
      </c>
      <c r="CA144" s="160">
        <v>12</v>
      </c>
      <c r="CB144" s="160">
        <v>0</v>
      </c>
      <c r="CZ144" s="132">
        <v>0</v>
      </c>
    </row>
    <row r="145" spans="1:104" ht="22.5" x14ac:dyDescent="0.2">
      <c r="A145" s="154">
        <v>104</v>
      </c>
      <c r="B145" s="155" t="s">
        <v>323</v>
      </c>
      <c r="C145" s="156" t="s">
        <v>416</v>
      </c>
      <c r="D145" s="157" t="s">
        <v>77</v>
      </c>
      <c r="E145" s="158">
        <v>2</v>
      </c>
      <c r="F145" s="158"/>
      <c r="G145" s="159">
        <f t="shared" si="36"/>
        <v>0</v>
      </c>
      <c r="O145" s="153">
        <v>2</v>
      </c>
      <c r="AA145" s="132">
        <v>12</v>
      </c>
      <c r="AB145" s="132">
        <v>0</v>
      </c>
      <c r="AC145" s="132">
        <v>215</v>
      </c>
      <c r="AZ145" s="132">
        <v>2</v>
      </c>
      <c r="BA145" s="132">
        <f t="shared" si="37"/>
        <v>0</v>
      </c>
      <c r="BB145" s="132">
        <f t="shared" si="38"/>
        <v>0</v>
      </c>
      <c r="BC145" s="132">
        <f t="shared" si="39"/>
        <v>0</v>
      </c>
      <c r="BD145" s="132">
        <f t="shared" si="40"/>
        <v>0</v>
      </c>
      <c r="BE145" s="132">
        <f t="shared" si="41"/>
        <v>0</v>
      </c>
      <c r="CA145" s="160">
        <v>12</v>
      </c>
      <c r="CB145" s="160">
        <v>0</v>
      </c>
      <c r="CZ145" s="132">
        <v>0</v>
      </c>
    </row>
    <row r="146" spans="1:104" x14ac:dyDescent="0.2">
      <c r="A146" s="154">
        <v>105</v>
      </c>
      <c r="B146" s="155" t="s">
        <v>324</v>
      </c>
      <c r="C146" s="156" t="s">
        <v>325</v>
      </c>
      <c r="D146" s="157" t="s">
        <v>62</v>
      </c>
      <c r="E146" s="158">
        <v>16994.900000000001</v>
      </c>
      <c r="F146" s="158"/>
      <c r="G146" s="159">
        <f t="shared" si="36"/>
        <v>0</v>
      </c>
      <c r="O146" s="153">
        <v>2</v>
      </c>
      <c r="AA146" s="132">
        <v>7</v>
      </c>
      <c r="AB146" s="132">
        <v>1002</v>
      </c>
      <c r="AC146" s="132">
        <v>5</v>
      </c>
      <c r="AZ146" s="132">
        <v>2</v>
      </c>
      <c r="BA146" s="132">
        <f t="shared" si="37"/>
        <v>0</v>
      </c>
      <c r="BB146" s="132">
        <f t="shared" si="38"/>
        <v>0</v>
      </c>
      <c r="BC146" s="132">
        <f t="shared" si="39"/>
        <v>0</v>
      </c>
      <c r="BD146" s="132">
        <f t="shared" si="40"/>
        <v>0</v>
      </c>
      <c r="BE146" s="132">
        <f t="shared" si="41"/>
        <v>0</v>
      </c>
      <c r="CA146" s="160">
        <v>7</v>
      </c>
      <c r="CB146" s="160">
        <v>1002</v>
      </c>
      <c r="CZ146" s="132">
        <v>0</v>
      </c>
    </row>
    <row r="147" spans="1:104" x14ac:dyDescent="0.2">
      <c r="A147" s="161"/>
      <c r="B147" s="162" t="s">
        <v>78</v>
      </c>
      <c r="C147" s="163" t="str">
        <f>CONCATENATE(B131," ",C131)</f>
        <v>725 Zařizovací předměty</v>
      </c>
      <c r="D147" s="164"/>
      <c r="E147" s="165"/>
      <c r="F147" s="166"/>
      <c r="G147" s="167">
        <f>SUM(G131:G146)</f>
        <v>0</v>
      </c>
      <c r="O147" s="153">
        <v>4</v>
      </c>
      <c r="BA147" s="168">
        <f>SUM(BA131:BA146)</f>
        <v>0</v>
      </c>
      <c r="BB147" s="168">
        <f>SUM(BB131:BB146)</f>
        <v>0</v>
      </c>
      <c r="BC147" s="168">
        <f>SUM(BC131:BC146)</f>
        <v>0</v>
      </c>
      <c r="BD147" s="168">
        <f>SUM(BD131:BD146)</f>
        <v>0</v>
      </c>
      <c r="BE147" s="168">
        <f>SUM(BE131:BE146)</f>
        <v>0</v>
      </c>
    </row>
    <row r="148" spans="1:104" x14ac:dyDescent="0.2">
      <c r="A148" s="147" t="s">
        <v>74</v>
      </c>
      <c r="B148" s="148" t="s">
        <v>326</v>
      </c>
      <c r="C148" s="149" t="s">
        <v>327</v>
      </c>
      <c r="D148" s="150"/>
      <c r="E148" s="151"/>
      <c r="F148" s="151"/>
      <c r="G148" s="152"/>
      <c r="O148" s="153">
        <v>1</v>
      </c>
    </row>
    <row r="149" spans="1:104" ht="22.5" x14ac:dyDescent="0.2">
      <c r="A149" s="154">
        <v>106</v>
      </c>
      <c r="B149" s="155" t="s">
        <v>328</v>
      </c>
      <c r="C149" s="156" t="s">
        <v>406</v>
      </c>
      <c r="D149" s="157" t="s">
        <v>88</v>
      </c>
      <c r="E149" s="158">
        <v>1</v>
      </c>
      <c r="F149" s="158"/>
      <c r="G149" s="159">
        <f>E149*F149</f>
        <v>0</v>
      </c>
      <c r="O149" s="153">
        <v>2</v>
      </c>
      <c r="AA149" s="132">
        <v>12</v>
      </c>
      <c r="AB149" s="132">
        <v>0</v>
      </c>
      <c r="AC149" s="132">
        <v>15</v>
      </c>
      <c r="AZ149" s="132">
        <v>2</v>
      </c>
      <c r="BA149" s="132">
        <f>IF(AZ149=1,G149,0)</f>
        <v>0</v>
      </c>
      <c r="BB149" s="132">
        <f>IF(AZ149=2,G149,0)</f>
        <v>0</v>
      </c>
      <c r="BC149" s="132">
        <f>IF(AZ149=3,G149,0)</f>
        <v>0</v>
      </c>
      <c r="BD149" s="132">
        <f>IF(AZ149=4,G149,0)</f>
        <v>0</v>
      </c>
      <c r="BE149" s="132">
        <f>IF(AZ149=5,G149,0)</f>
        <v>0</v>
      </c>
      <c r="CA149" s="160">
        <v>12</v>
      </c>
      <c r="CB149" s="160">
        <v>0</v>
      </c>
      <c r="CZ149" s="132">
        <v>0</v>
      </c>
    </row>
    <row r="150" spans="1:104" x14ac:dyDescent="0.2">
      <c r="A150" s="161"/>
      <c r="B150" s="162" t="s">
        <v>78</v>
      </c>
      <c r="C150" s="163" t="str">
        <f>CONCATENATE(B148," ",C148)</f>
        <v>730 Ústřední vytápění</v>
      </c>
      <c r="D150" s="164"/>
      <c r="E150" s="165"/>
      <c r="F150" s="166"/>
      <c r="G150" s="167">
        <f>SUM(G148:G149)</f>
        <v>0</v>
      </c>
      <c r="O150" s="153">
        <v>4</v>
      </c>
      <c r="BA150" s="168">
        <f>SUM(BA148:BA149)</f>
        <v>0</v>
      </c>
      <c r="BB150" s="168">
        <f>SUM(BB148:BB149)</f>
        <v>0</v>
      </c>
      <c r="BC150" s="168">
        <f>SUM(BC148:BC149)</f>
        <v>0</v>
      </c>
      <c r="BD150" s="168">
        <f>SUM(BD148:BD149)</f>
        <v>0</v>
      </c>
      <c r="BE150" s="168">
        <f>SUM(BE148:BE149)</f>
        <v>0</v>
      </c>
    </row>
    <row r="151" spans="1:104" x14ac:dyDescent="0.2">
      <c r="A151" s="147" t="s">
        <v>74</v>
      </c>
      <c r="B151" s="148" t="s">
        <v>329</v>
      </c>
      <c r="C151" s="149" t="s">
        <v>330</v>
      </c>
      <c r="D151" s="150"/>
      <c r="E151" s="151"/>
      <c r="F151" s="151"/>
      <c r="G151" s="152"/>
      <c r="O151" s="153">
        <v>1</v>
      </c>
    </row>
    <row r="152" spans="1:104" ht="22.5" x14ac:dyDescent="0.2">
      <c r="A152" s="154">
        <v>107</v>
      </c>
      <c r="B152" s="155" t="s">
        <v>331</v>
      </c>
      <c r="C152" s="156" t="s">
        <v>332</v>
      </c>
      <c r="D152" s="157" t="s">
        <v>88</v>
      </c>
      <c r="E152" s="158">
        <v>1</v>
      </c>
      <c r="F152" s="158"/>
      <c r="G152" s="159">
        <f>E152*F152</f>
        <v>0</v>
      </c>
      <c r="O152" s="153">
        <v>2</v>
      </c>
      <c r="AA152" s="132">
        <v>12</v>
      </c>
      <c r="AB152" s="132">
        <v>0</v>
      </c>
      <c r="AC152" s="132">
        <v>104</v>
      </c>
      <c r="AZ152" s="132">
        <v>2</v>
      </c>
      <c r="BA152" s="132">
        <f>IF(AZ152=1,G152,0)</f>
        <v>0</v>
      </c>
      <c r="BB152" s="132">
        <f>IF(AZ152=2,G152,0)</f>
        <v>0</v>
      </c>
      <c r="BC152" s="132">
        <f>IF(AZ152=3,G152,0)</f>
        <v>0</v>
      </c>
      <c r="BD152" s="132">
        <f>IF(AZ152=4,G152,0)</f>
        <v>0</v>
      </c>
      <c r="BE152" s="132">
        <f>IF(AZ152=5,G152,0)</f>
        <v>0</v>
      </c>
      <c r="CA152" s="160">
        <v>12</v>
      </c>
      <c r="CB152" s="160">
        <v>0</v>
      </c>
      <c r="CZ152" s="132">
        <v>4.0000000000000001E-3</v>
      </c>
    </row>
    <row r="153" spans="1:104" x14ac:dyDescent="0.2">
      <c r="A153" s="154">
        <v>108</v>
      </c>
      <c r="B153" s="155" t="s">
        <v>333</v>
      </c>
      <c r="C153" s="156" t="s">
        <v>334</v>
      </c>
      <c r="D153" s="157" t="s">
        <v>62</v>
      </c>
      <c r="E153" s="158">
        <v>2562</v>
      </c>
      <c r="F153" s="158"/>
      <c r="G153" s="159">
        <f>E153*F153</f>
        <v>0</v>
      </c>
      <c r="O153" s="153">
        <v>2</v>
      </c>
      <c r="AA153" s="132">
        <v>7</v>
      </c>
      <c r="AB153" s="132">
        <v>1002</v>
      </c>
      <c r="AC153" s="132">
        <v>5</v>
      </c>
      <c r="AZ153" s="132">
        <v>2</v>
      </c>
      <c r="BA153" s="132">
        <f>IF(AZ153=1,G153,0)</f>
        <v>0</v>
      </c>
      <c r="BB153" s="132">
        <f>IF(AZ153=2,G153,0)</f>
        <v>0</v>
      </c>
      <c r="BC153" s="132">
        <f>IF(AZ153=3,G153,0)</f>
        <v>0</v>
      </c>
      <c r="BD153" s="132">
        <f>IF(AZ153=4,G153,0)</f>
        <v>0</v>
      </c>
      <c r="BE153" s="132">
        <f>IF(AZ153=5,G153,0)</f>
        <v>0</v>
      </c>
      <c r="CA153" s="160">
        <v>7</v>
      </c>
      <c r="CB153" s="160">
        <v>1002</v>
      </c>
      <c r="CZ153" s="132">
        <v>0</v>
      </c>
    </row>
    <row r="154" spans="1:104" x14ac:dyDescent="0.2">
      <c r="A154" s="161"/>
      <c r="B154" s="162" t="s">
        <v>78</v>
      </c>
      <c r="C154" s="163" t="str">
        <f>CONCATENATE(B151," ",C151)</f>
        <v>764 Konstrukce klempířské</v>
      </c>
      <c r="D154" s="164"/>
      <c r="E154" s="165"/>
      <c r="F154" s="166"/>
      <c r="G154" s="167">
        <f>SUM(G151:G153)</f>
        <v>0</v>
      </c>
      <c r="O154" s="153">
        <v>4</v>
      </c>
      <c r="BA154" s="168">
        <f>SUM(BA151:BA153)</f>
        <v>0</v>
      </c>
      <c r="BB154" s="168">
        <f>SUM(BB151:BB153)</f>
        <v>0</v>
      </c>
      <c r="BC154" s="168">
        <f>SUM(BC151:BC153)</f>
        <v>0</v>
      </c>
      <c r="BD154" s="168">
        <f>SUM(BD151:BD153)</f>
        <v>0</v>
      </c>
      <c r="BE154" s="168">
        <f>SUM(BE151:BE153)</f>
        <v>0</v>
      </c>
    </row>
    <row r="155" spans="1:104" x14ac:dyDescent="0.2">
      <c r="A155" s="147" t="s">
        <v>74</v>
      </c>
      <c r="B155" s="148" t="s">
        <v>335</v>
      </c>
      <c r="C155" s="149" t="s">
        <v>336</v>
      </c>
      <c r="D155" s="150"/>
      <c r="E155" s="151"/>
      <c r="F155" s="151"/>
      <c r="G155" s="152"/>
      <c r="O155" s="153">
        <v>1</v>
      </c>
    </row>
    <row r="156" spans="1:104" ht="22.5" x14ac:dyDescent="0.2">
      <c r="A156" s="154">
        <v>109</v>
      </c>
      <c r="B156" s="155" t="s">
        <v>337</v>
      </c>
      <c r="C156" s="203" t="s">
        <v>413</v>
      </c>
      <c r="D156" s="157" t="s">
        <v>280</v>
      </c>
      <c r="E156" s="158">
        <v>15325</v>
      </c>
      <c r="F156" s="158"/>
      <c r="G156" s="159">
        <f>E156*F156</f>
        <v>0</v>
      </c>
      <c r="O156" s="153">
        <v>2</v>
      </c>
      <c r="AA156" s="132">
        <v>1</v>
      </c>
      <c r="AB156" s="132">
        <v>7</v>
      </c>
      <c r="AC156" s="132">
        <v>7</v>
      </c>
      <c r="AZ156" s="132">
        <v>2</v>
      </c>
      <c r="BA156" s="132">
        <f>IF(AZ156=1,G156,0)</f>
        <v>0</v>
      </c>
      <c r="BB156" s="132">
        <f>IF(AZ156=2,G156,0)</f>
        <v>0</v>
      </c>
      <c r="BC156" s="132">
        <f>IF(AZ156=3,G156,0)</f>
        <v>0</v>
      </c>
      <c r="BD156" s="132">
        <f>IF(AZ156=4,G156,0)</f>
        <v>0</v>
      </c>
      <c r="BE156" s="132">
        <f>IF(AZ156=5,G156,0)</f>
        <v>0</v>
      </c>
      <c r="CA156" s="160">
        <v>1</v>
      </c>
      <c r="CB156" s="160">
        <v>7</v>
      </c>
      <c r="CZ156" s="132">
        <v>5.0000000000000002E-5</v>
      </c>
    </row>
    <row r="157" spans="1:104" ht="33.75" x14ac:dyDescent="0.2">
      <c r="A157" s="154">
        <v>110</v>
      </c>
      <c r="B157" s="155" t="s">
        <v>338</v>
      </c>
      <c r="C157" s="203" t="s">
        <v>415</v>
      </c>
      <c r="D157" s="157" t="s">
        <v>116</v>
      </c>
      <c r="E157" s="158">
        <v>506</v>
      </c>
      <c r="F157" s="158"/>
      <c r="G157" s="159">
        <f>E157*F157</f>
        <v>0</v>
      </c>
      <c r="O157" s="153">
        <v>2</v>
      </c>
      <c r="AA157" s="132">
        <v>12</v>
      </c>
      <c r="AB157" s="132">
        <v>0</v>
      </c>
      <c r="AC157" s="132">
        <v>157</v>
      </c>
      <c r="AZ157" s="132">
        <v>2</v>
      </c>
      <c r="BA157" s="132">
        <f>IF(AZ157=1,G157,0)</f>
        <v>0</v>
      </c>
      <c r="BB157" s="132">
        <f>IF(AZ157=2,G157,0)</f>
        <v>0</v>
      </c>
      <c r="BC157" s="132">
        <f>IF(AZ157=3,G157,0)</f>
        <v>0</v>
      </c>
      <c r="BD157" s="132">
        <f>IF(AZ157=4,G157,0)</f>
        <v>0</v>
      </c>
      <c r="BE157" s="132">
        <f>IF(AZ157=5,G157,0)</f>
        <v>0</v>
      </c>
      <c r="CA157" s="160">
        <v>12</v>
      </c>
      <c r="CB157" s="160">
        <v>0</v>
      </c>
      <c r="CZ157" s="132">
        <v>0</v>
      </c>
    </row>
    <row r="158" spans="1:104" ht="22.5" x14ac:dyDescent="0.2">
      <c r="A158" s="154">
        <v>111</v>
      </c>
      <c r="B158" s="155" t="s">
        <v>339</v>
      </c>
      <c r="C158" s="203" t="s">
        <v>414</v>
      </c>
      <c r="D158" s="157" t="s">
        <v>280</v>
      </c>
      <c r="E158" s="158">
        <v>1935</v>
      </c>
      <c r="F158" s="158"/>
      <c r="G158" s="159">
        <f>E158*F158</f>
        <v>0</v>
      </c>
      <c r="O158" s="153">
        <v>2</v>
      </c>
      <c r="AA158" s="132">
        <v>12</v>
      </c>
      <c r="AB158" s="132">
        <v>0</v>
      </c>
      <c r="AC158" s="132">
        <v>158</v>
      </c>
      <c r="AZ158" s="132">
        <v>2</v>
      </c>
      <c r="BA158" s="132">
        <f>IF(AZ158=1,G158,0)</f>
        <v>0</v>
      </c>
      <c r="BB158" s="132">
        <f>IF(AZ158=2,G158,0)</f>
        <v>0</v>
      </c>
      <c r="BC158" s="132">
        <f>IF(AZ158=3,G158,0)</f>
        <v>0</v>
      </c>
      <c r="BD158" s="132">
        <f>IF(AZ158=4,G158,0)</f>
        <v>0</v>
      </c>
      <c r="BE158" s="132">
        <f>IF(AZ158=5,G158,0)</f>
        <v>0</v>
      </c>
      <c r="CA158" s="160">
        <v>12</v>
      </c>
      <c r="CB158" s="160">
        <v>0</v>
      </c>
      <c r="CZ158" s="132">
        <v>0</v>
      </c>
    </row>
    <row r="159" spans="1:104" ht="45" x14ac:dyDescent="0.2">
      <c r="A159" s="154">
        <v>112</v>
      </c>
      <c r="B159" s="155" t="s">
        <v>340</v>
      </c>
      <c r="C159" s="156" t="s">
        <v>404</v>
      </c>
      <c r="D159" s="157" t="s">
        <v>88</v>
      </c>
      <c r="E159" s="158">
        <v>1</v>
      </c>
      <c r="F159" s="158"/>
      <c r="G159" s="159">
        <f>E159*F159</f>
        <v>0</v>
      </c>
      <c r="O159" s="153">
        <v>2</v>
      </c>
      <c r="AA159" s="132">
        <v>12</v>
      </c>
      <c r="AB159" s="132">
        <v>0</v>
      </c>
      <c r="AC159" s="132">
        <v>200</v>
      </c>
      <c r="AZ159" s="132">
        <v>2</v>
      </c>
      <c r="BA159" s="132">
        <f>IF(AZ159=1,G159,0)</f>
        <v>0</v>
      </c>
      <c r="BB159" s="132">
        <f>IF(AZ159=2,G159,0)</f>
        <v>0</v>
      </c>
      <c r="BC159" s="132">
        <f>IF(AZ159=3,G159,0)</f>
        <v>0</v>
      </c>
      <c r="BD159" s="132">
        <f>IF(AZ159=4,G159,0)</f>
        <v>0</v>
      </c>
      <c r="BE159" s="132">
        <f>IF(AZ159=5,G159,0)</f>
        <v>0</v>
      </c>
      <c r="CA159" s="160">
        <v>12</v>
      </c>
      <c r="CB159" s="160">
        <v>0</v>
      </c>
      <c r="CZ159" s="132">
        <v>0</v>
      </c>
    </row>
    <row r="160" spans="1:104" x14ac:dyDescent="0.2">
      <c r="A160" s="154">
        <v>113</v>
      </c>
      <c r="B160" s="155" t="s">
        <v>341</v>
      </c>
      <c r="C160" s="156" t="s">
        <v>342</v>
      </c>
      <c r="D160" s="157" t="s">
        <v>88</v>
      </c>
      <c r="E160" s="158">
        <v>1</v>
      </c>
      <c r="F160" s="158"/>
      <c r="G160" s="159">
        <f>E160*F160</f>
        <v>0</v>
      </c>
      <c r="O160" s="153">
        <v>2</v>
      </c>
      <c r="AA160" s="132">
        <v>12</v>
      </c>
      <c r="AB160" s="132">
        <v>0</v>
      </c>
      <c r="AC160" s="132">
        <v>102</v>
      </c>
      <c r="AZ160" s="132">
        <v>2</v>
      </c>
      <c r="BA160" s="132">
        <f>IF(AZ160=1,G160,0)</f>
        <v>0</v>
      </c>
      <c r="BB160" s="132">
        <f>IF(AZ160=2,G160,0)</f>
        <v>0</v>
      </c>
      <c r="BC160" s="132">
        <f>IF(AZ160=3,G160,0)</f>
        <v>0</v>
      </c>
      <c r="BD160" s="132">
        <f>IF(AZ160=4,G160,0)</f>
        <v>0</v>
      </c>
      <c r="BE160" s="132">
        <f>IF(AZ160=5,G160,0)</f>
        <v>0</v>
      </c>
      <c r="CA160" s="160">
        <v>12</v>
      </c>
      <c r="CB160" s="160">
        <v>0</v>
      </c>
      <c r="CZ160" s="132">
        <v>9.0799999999999995E-3</v>
      </c>
    </row>
    <row r="161" spans="1:104" x14ac:dyDescent="0.2">
      <c r="A161" s="161"/>
      <c r="B161" s="162" t="s">
        <v>78</v>
      </c>
      <c r="C161" s="163" t="str">
        <f>CONCATENATE(B155," ",C155)</f>
        <v>767 Konstrukce zámečnické</v>
      </c>
      <c r="D161" s="164"/>
      <c r="E161" s="165"/>
      <c r="F161" s="166"/>
      <c r="G161" s="167">
        <f>SUM(G155:G160)</f>
        <v>0</v>
      </c>
      <c r="O161" s="153">
        <v>4</v>
      </c>
      <c r="BA161" s="168">
        <f>SUM(BA155:BA160)</f>
        <v>0</v>
      </c>
      <c r="BB161" s="168">
        <f>SUM(BB155:BB160)</f>
        <v>0</v>
      </c>
      <c r="BC161" s="168">
        <f>SUM(BC155:BC160)</f>
        <v>0</v>
      </c>
      <c r="BD161" s="168">
        <f>SUM(BD155:BD160)</f>
        <v>0</v>
      </c>
      <c r="BE161" s="168">
        <f>SUM(BE155:BE160)</f>
        <v>0</v>
      </c>
    </row>
    <row r="162" spans="1:104" x14ac:dyDescent="0.2">
      <c r="A162" s="147" t="s">
        <v>74</v>
      </c>
      <c r="B162" s="148" t="s">
        <v>343</v>
      </c>
      <c r="C162" s="149" t="s">
        <v>344</v>
      </c>
      <c r="D162" s="150"/>
      <c r="E162" s="151"/>
      <c r="F162" s="151"/>
      <c r="G162" s="152"/>
      <c r="O162" s="153">
        <v>1</v>
      </c>
    </row>
    <row r="163" spans="1:104" x14ac:dyDescent="0.2">
      <c r="A163" s="154">
        <v>114</v>
      </c>
      <c r="B163" s="155" t="s">
        <v>345</v>
      </c>
      <c r="C163" s="156" t="s">
        <v>346</v>
      </c>
      <c r="D163" s="157" t="s">
        <v>116</v>
      </c>
      <c r="E163" s="158">
        <v>53.6</v>
      </c>
      <c r="F163" s="158"/>
      <c r="G163" s="159">
        <f>E163*F163</f>
        <v>0</v>
      </c>
      <c r="O163" s="153">
        <v>2</v>
      </c>
      <c r="AA163" s="132">
        <v>1</v>
      </c>
      <c r="AB163" s="132">
        <v>7</v>
      </c>
      <c r="AC163" s="132">
        <v>7</v>
      </c>
      <c r="AZ163" s="132">
        <v>2</v>
      </c>
      <c r="BA163" s="132">
        <f>IF(AZ163=1,G163,0)</f>
        <v>0</v>
      </c>
      <c r="BB163" s="132">
        <f>IF(AZ163=2,G163,0)</f>
        <v>0</v>
      </c>
      <c r="BC163" s="132">
        <f>IF(AZ163=3,G163,0)</f>
        <v>0</v>
      </c>
      <c r="BD163" s="132">
        <f>IF(AZ163=4,G163,0)</f>
        <v>0</v>
      </c>
      <c r="BE163" s="132">
        <f>IF(AZ163=5,G163,0)</f>
        <v>0</v>
      </c>
      <c r="CA163" s="160">
        <v>1</v>
      </c>
      <c r="CB163" s="160">
        <v>7</v>
      </c>
      <c r="CZ163" s="132">
        <v>2.1000000000000001E-4</v>
      </c>
    </row>
    <row r="164" spans="1:104" ht="22.5" x14ac:dyDescent="0.2">
      <c r="A164" s="154">
        <v>115</v>
      </c>
      <c r="B164" s="155" t="s">
        <v>347</v>
      </c>
      <c r="C164" s="156" t="s">
        <v>348</v>
      </c>
      <c r="D164" s="157" t="s">
        <v>161</v>
      </c>
      <c r="E164" s="158">
        <v>72.72</v>
      </c>
      <c r="F164" s="158"/>
      <c r="G164" s="159">
        <f>E164*F164</f>
        <v>0</v>
      </c>
      <c r="O164" s="153">
        <v>2</v>
      </c>
      <c r="AA164" s="132">
        <v>1</v>
      </c>
      <c r="AB164" s="132">
        <v>7</v>
      </c>
      <c r="AC164" s="132">
        <v>7</v>
      </c>
      <c r="AZ164" s="132">
        <v>2</v>
      </c>
      <c r="BA164" s="132">
        <f>IF(AZ164=1,G164,0)</f>
        <v>0</v>
      </c>
      <c r="BB164" s="132">
        <f>IF(AZ164=2,G164,0)</f>
        <v>0</v>
      </c>
      <c r="BC164" s="132">
        <f>IF(AZ164=3,G164,0)</f>
        <v>0</v>
      </c>
      <c r="BD164" s="132">
        <f>IF(AZ164=4,G164,0)</f>
        <v>0</v>
      </c>
      <c r="BE164" s="132">
        <f>IF(AZ164=5,G164,0)</f>
        <v>0</v>
      </c>
      <c r="CA164" s="160">
        <v>1</v>
      </c>
      <c r="CB164" s="160">
        <v>7</v>
      </c>
      <c r="CZ164" s="132">
        <v>5.1799999999999997E-3</v>
      </c>
    </row>
    <row r="165" spans="1:104" x14ac:dyDescent="0.2">
      <c r="A165" s="154">
        <v>116</v>
      </c>
      <c r="B165" s="155" t="s">
        <v>349</v>
      </c>
      <c r="C165" s="156" t="s">
        <v>350</v>
      </c>
      <c r="D165" s="157" t="s">
        <v>116</v>
      </c>
      <c r="E165" s="158">
        <v>53.6</v>
      </c>
      <c r="F165" s="158"/>
      <c r="G165" s="159">
        <f>E165*F165</f>
        <v>0</v>
      </c>
      <c r="O165" s="153">
        <v>2</v>
      </c>
      <c r="AA165" s="132">
        <v>1</v>
      </c>
      <c r="AB165" s="132">
        <v>7</v>
      </c>
      <c r="AC165" s="132">
        <v>7</v>
      </c>
      <c r="AZ165" s="132">
        <v>2</v>
      </c>
      <c r="BA165" s="132">
        <f>IF(AZ165=1,G165,0)</f>
        <v>0</v>
      </c>
      <c r="BB165" s="132">
        <f>IF(AZ165=2,G165,0)</f>
        <v>0</v>
      </c>
      <c r="BC165" s="132">
        <f>IF(AZ165=3,G165,0)</f>
        <v>0</v>
      </c>
      <c r="BD165" s="132">
        <f>IF(AZ165=4,G165,0)</f>
        <v>0</v>
      </c>
      <c r="BE165" s="132">
        <f>IF(AZ165=5,G165,0)</f>
        <v>0</v>
      </c>
      <c r="CA165" s="160">
        <v>1</v>
      </c>
      <c r="CB165" s="160">
        <v>7</v>
      </c>
      <c r="CZ165" s="132">
        <v>4.5599999999999998E-3</v>
      </c>
    </row>
    <row r="166" spans="1:104" ht="22.5" x14ac:dyDescent="0.2">
      <c r="A166" s="154">
        <v>117</v>
      </c>
      <c r="B166" s="155" t="s">
        <v>351</v>
      </c>
      <c r="C166" s="156" t="s">
        <v>405</v>
      </c>
      <c r="D166" s="157" t="s">
        <v>116</v>
      </c>
      <c r="E166" s="158">
        <v>61.528700000000001</v>
      </c>
      <c r="F166" s="158"/>
      <c r="G166" s="159">
        <f>E166*F166</f>
        <v>0</v>
      </c>
      <c r="O166" s="153">
        <v>2</v>
      </c>
      <c r="AA166" s="132">
        <v>3</v>
      </c>
      <c r="AB166" s="132">
        <v>7</v>
      </c>
      <c r="AC166" s="132" t="s">
        <v>351</v>
      </c>
      <c r="AZ166" s="132">
        <v>2</v>
      </c>
      <c r="BA166" s="132">
        <f>IF(AZ166=1,G166,0)</f>
        <v>0</v>
      </c>
      <c r="BB166" s="132">
        <f>IF(AZ166=2,G166,0)</f>
        <v>0</v>
      </c>
      <c r="BC166" s="132">
        <f>IF(AZ166=3,G166,0)</f>
        <v>0</v>
      </c>
      <c r="BD166" s="132">
        <f>IF(AZ166=4,G166,0)</f>
        <v>0</v>
      </c>
      <c r="BE166" s="132">
        <f>IF(AZ166=5,G166,0)</f>
        <v>0</v>
      </c>
      <c r="CA166" s="160">
        <v>3</v>
      </c>
      <c r="CB166" s="160">
        <v>7</v>
      </c>
      <c r="CZ166" s="132">
        <v>4.8000000000000001E-2</v>
      </c>
    </row>
    <row r="167" spans="1:104" x14ac:dyDescent="0.2">
      <c r="A167" s="154">
        <v>118</v>
      </c>
      <c r="B167" s="155" t="s">
        <v>352</v>
      </c>
      <c r="C167" s="156" t="s">
        <v>353</v>
      </c>
      <c r="D167" s="157" t="s">
        <v>62</v>
      </c>
      <c r="E167" s="158">
        <v>1167.7593300000001</v>
      </c>
      <c r="F167" s="158"/>
      <c r="G167" s="159">
        <f>E167*F167</f>
        <v>0</v>
      </c>
      <c r="O167" s="153">
        <v>2</v>
      </c>
      <c r="AA167" s="132">
        <v>7</v>
      </c>
      <c r="AB167" s="132">
        <v>1002</v>
      </c>
      <c r="AC167" s="132">
        <v>5</v>
      </c>
      <c r="AZ167" s="132">
        <v>2</v>
      </c>
      <c r="BA167" s="132">
        <f>IF(AZ167=1,G167,0)</f>
        <v>0</v>
      </c>
      <c r="BB167" s="132">
        <f>IF(AZ167=2,G167,0)</f>
        <v>0</v>
      </c>
      <c r="BC167" s="132">
        <f>IF(AZ167=3,G167,0)</f>
        <v>0</v>
      </c>
      <c r="BD167" s="132">
        <f>IF(AZ167=4,G167,0)</f>
        <v>0</v>
      </c>
      <c r="BE167" s="132">
        <f>IF(AZ167=5,G167,0)</f>
        <v>0</v>
      </c>
      <c r="CA167" s="160">
        <v>7</v>
      </c>
      <c r="CB167" s="160">
        <v>1002</v>
      </c>
      <c r="CZ167" s="132">
        <v>0</v>
      </c>
    </row>
    <row r="168" spans="1:104" x14ac:dyDescent="0.2">
      <c r="A168" s="161"/>
      <c r="B168" s="162" t="s">
        <v>78</v>
      </c>
      <c r="C168" s="163" t="str">
        <f>CONCATENATE(B162," ",C162)</f>
        <v>771 Podlahy z dlaždic a obklady</v>
      </c>
      <c r="D168" s="164"/>
      <c r="E168" s="165"/>
      <c r="F168" s="166"/>
      <c r="G168" s="167">
        <f>SUM(G162:G167)</f>
        <v>0</v>
      </c>
      <c r="O168" s="153">
        <v>4</v>
      </c>
      <c r="BA168" s="168">
        <f>SUM(BA162:BA167)</f>
        <v>0</v>
      </c>
      <c r="BB168" s="168">
        <f>SUM(BB162:BB167)</f>
        <v>0</v>
      </c>
      <c r="BC168" s="168">
        <f>SUM(BC162:BC167)</f>
        <v>0</v>
      </c>
      <c r="BD168" s="168">
        <f>SUM(BD162:BD167)</f>
        <v>0</v>
      </c>
      <c r="BE168" s="168">
        <f>SUM(BE162:BE167)</f>
        <v>0</v>
      </c>
    </row>
    <row r="169" spans="1:104" x14ac:dyDescent="0.2">
      <c r="A169" s="147" t="s">
        <v>74</v>
      </c>
      <c r="B169" s="148" t="s">
        <v>354</v>
      </c>
      <c r="C169" s="149" t="s">
        <v>355</v>
      </c>
      <c r="D169" s="150"/>
      <c r="E169" s="151"/>
      <c r="F169" s="151"/>
      <c r="G169" s="152"/>
      <c r="O169" s="153">
        <v>1</v>
      </c>
    </row>
    <row r="170" spans="1:104" x14ac:dyDescent="0.2">
      <c r="A170" s="154">
        <v>119</v>
      </c>
      <c r="B170" s="155" t="s">
        <v>356</v>
      </c>
      <c r="C170" s="156" t="s">
        <v>357</v>
      </c>
      <c r="D170" s="157" t="s">
        <v>116</v>
      </c>
      <c r="E170" s="158">
        <v>124.583</v>
      </c>
      <c r="F170" s="158"/>
      <c r="G170" s="159">
        <f>E170*F170</f>
        <v>0</v>
      </c>
      <c r="O170" s="153">
        <v>2</v>
      </c>
      <c r="AA170" s="132">
        <v>1</v>
      </c>
      <c r="AB170" s="132">
        <v>7</v>
      </c>
      <c r="AC170" s="132">
        <v>7</v>
      </c>
      <c r="AZ170" s="132">
        <v>2</v>
      </c>
      <c r="BA170" s="132">
        <f>IF(AZ170=1,G170,0)</f>
        <v>0</v>
      </c>
      <c r="BB170" s="132">
        <f>IF(AZ170=2,G170,0)</f>
        <v>0</v>
      </c>
      <c r="BC170" s="132">
        <f>IF(AZ170=3,G170,0)</f>
        <v>0</v>
      </c>
      <c r="BD170" s="132">
        <f>IF(AZ170=4,G170,0)</f>
        <v>0</v>
      </c>
      <c r="BE170" s="132">
        <f>IF(AZ170=5,G170,0)</f>
        <v>0</v>
      </c>
      <c r="CA170" s="160">
        <v>1</v>
      </c>
      <c r="CB170" s="160">
        <v>7</v>
      </c>
      <c r="CZ170" s="132">
        <v>2.1000000000000001E-4</v>
      </c>
    </row>
    <row r="171" spans="1:104" x14ac:dyDescent="0.2">
      <c r="A171" s="154">
        <v>120</v>
      </c>
      <c r="B171" s="155" t="s">
        <v>358</v>
      </c>
      <c r="C171" s="156" t="s">
        <v>359</v>
      </c>
      <c r="D171" s="157" t="s">
        <v>116</v>
      </c>
      <c r="E171" s="158">
        <v>124.583</v>
      </c>
      <c r="F171" s="158"/>
      <c r="G171" s="159">
        <f>E171*F171</f>
        <v>0</v>
      </c>
      <c r="O171" s="153">
        <v>2</v>
      </c>
      <c r="AA171" s="132">
        <v>1</v>
      </c>
      <c r="AB171" s="132">
        <v>7</v>
      </c>
      <c r="AC171" s="132">
        <v>7</v>
      </c>
      <c r="AZ171" s="132">
        <v>2</v>
      </c>
      <c r="BA171" s="132">
        <f>IF(AZ171=1,G171,0)</f>
        <v>0</v>
      </c>
      <c r="BB171" s="132">
        <f>IF(AZ171=2,G171,0)</f>
        <v>0</v>
      </c>
      <c r="BC171" s="132">
        <f>IF(AZ171=3,G171,0)</f>
        <v>0</v>
      </c>
      <c r="BD171" s="132">
        <f>IF(AZ171=4,G171,0)</f>
        <v>0</v>
      </c>
      <c r="BE171" s="132">
        <f>IF(AZ171=5,G171,0)</f>
        <v>0</v>
      </c>
      <c r="CA171" s="160">
        <v>1</v>
      </c>
      <c r="CB171" s="160">
        <v>7</v>
      </c>
      <c r="CZ171" s="132">
        <v>0</v>
      </c>
    </row>
    <row r="172" spans="1:104" x14ac:dyDescent="0.2">
      <c r="A172" s="154">
        <v>121</v>
      </c>
      <c r="B172" s="155" t="s">
        <v>360</v>
      </c>
      <c r="C172" s="156" t="s">
        <v>361</v>
      </c>
      <c r="D172" s="157" t="s">
        <v>116</v>
      </c>
      <c r="E172" s="158">
        <v>130.81219999999999</v>
      </c>
      <c r="F172" s="158"/>
      <c r="G172" s="159">
        <f>E172*F172</f>
        <v>0</v>
      </c>
      <c r="O172" s="153">
        <v>2</v>
      </c>
      <c r="AA172" s="132">
        <v>3</v>
      </c>
      <c r="AB172" s="132">
        <v>7</v>
      </c>
      <c r="AC172" s="132">
        <v>597813535</v>
      </c>
      <c r="AZ172" s="132">
        <v>2</v>
      </c>
      <c r="BA172" s="132">
        <f>IF(AZ172=1,G172,0)</f>
        <v>0</v>
      </c>
      <c r="BB172" s="132">
        <f>IF(AZ172=2,G172,0)</f>
        <v>0</v>
      </c>
      <c r="BC172" s="132">
        <f>IF(AZ172=3,G172,0)</f>
        <v>0</v>
      </c>
      <c r="BD172" s="132">
        <f>IF(AZ172=4,G172,0)</f>
        <v>0</v>
      </c>
      <c r="BE172" s="132">
        <f>IF(AZ172=5,G172,0)</f>
        <v>0</v>
      </c>
      <c r="CA172" s="160">
        <v>3</v>
      </c>
      <c r="CB172" s="160">
        <v>7</v>
      </c>
      <c r="CZ172" s="132">
        <v>1.0500000000000001E-2</v>
      </c>
    </row>
    <row r="173" spans="1:104" x14ac:dyDescent="0.2">
      <c r="A173" s="154">
        <v>122</v>
      </c>
      <c r="B173" s="155" t="s">
        <v>362</v>
      </c>
      <c r="C173" s="156" t="s">
        <v>363</v>
      </c>
      <c r="D173" s="157" t="s">
        <v>62</v>
      </c>
      <c r="E173" s="158">
        <v>1583.1387050000001</v>
      </c>
      <c r="F173" s="158"/>
      <c r="G173" s="159">
        <f>E173*F173</f>
        <v>0</v>
      </c>
      <c r="O173" s="153">
        <v>2</v>
      </c>
      <c r="AA173" s="132">
        <v>7</v>
      </c>
      <c r="AB173" s="132">
        <v>1002</v>
      </c>
      <c r="AC173" s="132">
        <v>5</v>
      </c>
      <c r="AZ173" s="132">
        <v>2</v>
      </c>
      <c r="BA173" s="132">
        <f>IF(AZ173=1,G173,0)</f>
        <v>0</v>
      </c>
      <c r="BB173" s="132">
        <f>IF(AZ173=2,G173,0)</f>
        <v>0</v>
      </c>
      <c r="BC173" s="132">
        <f>IF(AZ173=3,G173,0)</f>
        <v>0</v>
      </c>
      <c r="BD173" s="132">
        <f>IF(AZ173=4,G173,0)</f>
        <v>0</v>
      </c>
      <c r="BE173" s="132">
        <f>IF(AZ173=5,G173,0)</f>
        <v>0</v>
      </c>
      <c r="CA173" s="160">
        <v>7</v>
      </c>
      <c r="CB173" s="160">
        <v>1002</v>
      </c>
      <c r="CZ173" s="132">
        <v>0</v>
      </c>
    </row>
    <row r="174" spans="1:104" x14ac:dyDescent="0.2">
      <c r="A174" s="161"/>
      <c r="B174" s="162" t="s">
        <v>78</v>
      </c>
      <c r="C174" s="163" t="str">
        <f>CONCATENATE(B169," ",C169)</f>
        <v>781 Obklady keramické</v>
      </c>
      <c r="D174" s="164"/>
      <c r="E174" s="165"/>
      <c r="F174" s="166"/>
      <c r="G174" s="167">
        <f>SUM(G169:G173)</f>
        <v>0</v>
      </c>
      <c r="O174" s="153">
        <v>4</v>
      </c>
      <c r="BA174" s="168">
        <f>SUM(BA169:BA173)</f>
        <v>0</v>
      </c>
      <c r="BB174" s="168">
        <f>SUM(BB169:BB173)</f>
        <v>0</v>
      </c>
      <c r="BC174" s="168">
        <f>SUM(BC169:BC173)</f>
        <v>0</v>
      </c>
      <c r="BD174" s="168">
        <f>SUM(BD169:BD173)</f>
        <v>0</v>
      </c>
      <c r="BE174" s="168">
        <f>SUM(BE169:BE173)</f>
        <v>0</v>
      </c>
    </row>
    <row r="175" spans="1:104" x14ac:dyDescent="0.2">
      <c r="A175" s="147" t="s">
        <v>74</v>
      </c>
      <c r="B175" s="148" t="s">
        <v>364</v>
      </c>
      <c r="C175" s="149" t="s">
        <v>365</v>
      </c>
      <c r="D175" s="150"/>
      <c r="E175" s="151"/>
      <c r="F175" s="151"/>
      <c r="G175" s="152"/>
      <c r="O175" s="153">
        <v>1</v>
      </c>
    </row>
    <row r="176" spans="1:104" x14ac:dyDescent="0.2">
      <c r="A176" s="154">
        <v>123</v>
      </c>
      <c r="B176" s="155" t="s">
        <v>366</v>
      </c>
      <c r="C176" s="156" t="s">
        <v>367</v>
      </c>
      <c r="D176" s="157" t="s">
        <v>116</v>
      </c>
      <c r="E176" s="158">
        <v>86.692899999999995</v>
      </c>
      <c r="F176" s="158"/>
      <c r="G176" s="159">
        <f>E176*F176</f>
        <v>0</v>
      </c>
      <c r="O176" s="153">
        <v>2</v>
      </c>
      <c r="AA176" s="132">
        <v>1</v>
      </c>
      <c r="AB176" s="132">
        <v>7</v>
      </c>
      <c r="AC176" s="132">
        <v>7</v>
      </c>
      <c r="AZ176" s="132">
        <v>2</v>
      </c>
      <c r="BA176" s="132">
        <f>IF(AZ176=1,G176,0)</f>
        <v>0</v>
      </c>
      <c r="BB176" s="132">
        <f>IF(AZ176=2,G176,0)</f>
        <v>0</v>
      </c>
      <c r="BC176" s="132">
        <f>IF(AZ176=3,G176,0)</f>
        <v>0</v>
      </c>
      <c r="BD176" s="132">
        <f>IF(AZ176=4,G176,0)</f>
        <v>0</v>
      </c>
      <c r="BE176" s="132">
        <f>IF(AZ176=5,G176,0)</f>
        <v>0</v>
      </c>
      <c r="CA176" s="160">
        <v>1</v>
      </c>
      <c r="CB176" s="160">
        <v>7</v>
      </c>
      <c r="CZ176" s="132">
        <v>1.4999999999999999E-4</v>
      </c>
    </row>
    <row r="177" spans="1:104" x14ac:dyDescent="0.2">
      <c r="A177" s="154">
        <v>124</v>
      </c>
      <c r="B177" s="155" t="s">
        <v>368</v>
      </c>
      <c r="C177" s="156" t="s">
        <v>369</v>
      </c>
      <c r="D177" s="157" t="s">
        <v>116</v>
      </c>
      <c r="E177" s="158">
        <v>86.692599999999999</v>
      </c>
      <c r="F177" s="158"/>
      <c r="G177" s="159">
        <f>E177*F177</f>
        <v>0</v>
      </c>
      <c r="O177" s="153">
        <v>2</v>
      </c>
      <c r="AA177" s="132">
        <v>1</v>
      </c>
      <c r="AB177" s="132">
        <v>7</v>
      </c>
      <c r="AC177" s="132">
        <v>7</v>
      </c>
      <c r="AZ177" s="132">
        <v>2</v>
      </c>
      <c r="BA177" s="132">
        <f>IF(AZ177=1,G177,0)</f>
        <v>0</v>
      </c>
      <c r="BB177" s="132">
        <f>IF(AZ177=2,G177,0)</f>
        <v>0</v>
      </c>
      <c r="BC177" s="132">
        <f>IF(AZ177=3,G177,0)</f>
        <v>0</v>
      </c>
      <c r="BD177" s="132">
        <f>IF(AZ177=4,G177,0)</f>
        <v>0</v>
      </c>
      <c r="BE177" s="132">
        <f>IF(AZ177=5,G177,0)</f>
        <v>0</v>
      </c>
      <c r="CA177" s="160">
        <v>1</v>
      </c>
      <c r="CB177" s="160">
        <v>7</v>
      </c>
      <c r="CZ177" s="132">
        <v>4.6000000000000001E-4</v>
      </c>
    </row>
    <row r="178" spans="1:104" x14ac:dyDescent="0.2">
      <c r="A178" s="161"/>
      <c r="B178" s="162" t="s">
        <v>78</v>
      </c>
      <c r="C178" s="163" t="str">
        <f>CONCATENATE(B175," ",C175)</f>
        <v>784 Malby</v>
      </c>
      <c r="D178" s="164"/>
      <c r="E178" s="165"/>
      <c r="F178" s="166"/>
      <c r="G178" s="167">
        <f>SUM(G175:G177)</f>
        <v>0</v>
      </c>
      <c r="O178" s="153">
        <v>4</v>
      </c>
      <c r="BA178" s="168">
        <f>SUM(BA175:BA177)</f>
        <v>0</v>
      </c>
      <c r="BB178" s="168">
        <f>SUM(BB175:BB177)</f>
        <v>0</v>
      </c>
      <c r="BC178" s="168">
        <f>SUM(BC175:BC177)</f>
        <v>0</v>
      </c>
      <c r="BD178" s="168">
        <f>SUM(BD175:BD177)</f>
        <v>0</v>
      </c>
      <c r="BE178" s="168">
        <f>SUM(BE175:BE177)</f>
        <v>0</v>
      </c>
    </row>
    <row r="179" spans="1:104" x14ac:dyDescent="0.2">
      <c r="A179" s="147" t="s">
        <v>74</v>
      </c>
      <c r="B179" s="148" t="s">
        <v>370</v>
      </c>
      <c r="C179" s="149" t="s">
        <v>371</v>
      </c>
      <c r="D179" s="150"/>
      <c r="E179" s="151"/>
      <c r="F179" s="151"/>
      <c r="G179" s="152"/>
      <c r="O179" s="153">
        <v>1</v>
      </c>
    </row>
    <row r="180" spans="1:104" ht="22.5" x14ac:dyDescent="0.2">
      <c r="A180" s="154">
        <v>125</v>
      </c>
      <c r="B180" s="155" t="s">
        <v>372</v>
      </c>
      <c r="C180" s="156" t="s">
        <v>373</v>
      </c>
      <c r="D180" s="157" t="s">
        <v>161</v>
      </c>
      <c r="E180" s="158">
        <v>79.28</v>
      </c>
      <c r="F180" s="158"/>
      <c r="G180" s="159">
        <f t="shared" ref="G180:G187" si="42">E180*F180</f>
        <v>0</v>
      </c>
      <c r="O180" s="153">
        <v>2</v>
      </c>
      <c r="AA180" s="132">
        <v>1</v>
      </c>
      <c r="AB180" s="132">
        <v>9</v>
      </c>
      <c r="AC180" s="132">
        <v>9</v>
      </c>
      <c r="AZ180" s="132">
        <v>4</v>
      </c>
      <c r="BA180" s="132">
        <f t="shared" ref="BA180:BA187" si="43">IF(AZ180=1,G180,0)</f>
        <v>0</v>
      </c>
      <c r="BB180" s="132">
        <f t="shared" ref="BB180:BB187" si="44">IF(AZ180=2,G180,0)</f>
        <v>0</v>
      </c>
      <c r="BC180" s="132">
        <f t="shared" ref="BC180:BC187" si="45">IF(AZ180=3,G180,0)</f>
        <v>0</v>
      </c>
      <c r="BD180" s="132">
        <f t="shared" ref="BD180:BD187" si="46">IF(AZ180=4,G180,0)</f>
        <v>0</v>
      </c>
      <c r="BE180" s="132">
        <f t="shared" ref="BE180:BE187" si="47">IF(AZ180=5,G180,0)</f>
        <v>0</v>
      </c>
      <c r="CA180" s="160">
        <v>1</v>
      </c>
      <c r="CB180" s="160">
        <v>9</v>
      </c>
      <c r="CZ180" s="132">
        <v>9.8999999999999999E-4</v>
      </c>
    </row>
    <row r="181" spans="1:104" ht="22.5" x14ac:dyDescent="0.2">
      <c r="A181" s="154">
        <v>126</v>
      </c>
      <c r="B181" s="155" t="s">
        <v>374</v>
      </c>
      <c r="C181" s="156" t="s">
        <v>375</v>
      </c>
      <c r="D181" s="157" t="s">
        <v>161</v>
      </c>
      <c r="E181" s="158">
        <v>31.5</v>
      </c>
      <c r="F181" s="158"/>
      <c r="G181" s="159">
        <f t="shared" si="42"/>
        <v>0</v>
      </c>
      <c r="O181" s="153">
        <v>2</v>
      </c>
      <c r="AA181" s="132">
        <v>2</v>
      </c>
      <c r="AB181" s="132">
        <v>9</v>
      </c>
      <c r="AC181" s="132">
        <v>9</v>
      </c>
      <c r="AZ181" s="132">
        <v>4</v>
      </c>
      <c r="BA181" s="132">
        <f t="shared" si="43"/>
        <v>0</v>
      </c>
      <c r="BB181" s="132">
        <f t="shared" si="44"/>
        <v>0</v>
      </c>
      <c r="BC181" s="132">
        <f t="shared" si="45"/>
        <v>0</v>
      </c>
      <c r="BD181" s="132">
        <f t="shared" si="46"/>
        <v>0</v>
      </c>
      <c r="BE181" s="132">
        <f t="shared" si="47"/>
        <v>0</v>
      </c>
      <c r="CA181" s="160">
        <v>2</v>
      </c>
      <c r="CB181" s="160">
        <v>9</v>
      </c>
      <c r="CZ181" s="132">
        <v>0.14124999999999999</v>
      </c>
    </row>
    <row r="182" spans="1:104" x14ac:dyDescent="0.2">
      <c r="A182" s="154">
        <v>127</v>
      </c>
      <c r="B182" s="155" t="s">
        <v>376</v>
      </c>
      <c r="C182" s="156" t="s">
        <v>408</v>
      </c>
      <c r="D182" s="157" t="s">
        <v>377</v>
      </c>
      <c r="E182" s="158">
        <v>1</v>
      </c>
      <c r="F182" s="158"/>
      <c r="G182" s="159"/>
      <c r="O182" s="153">
        <v>2</v>
      </c>
      <c r="AA182" s="132">
        <v>2</v>
      </c>
      <c r="AB182" s="132">
        <v>9</v>
      </c>
      <c r="AC182" s="132">
        <v>9</v>
      </c>
      <c r="AZ182" s="132">
        <v>4</v>
      </c>
      <c r="BA182" s="132">
        <f t="shared" si="43"/>
        <v>0</v>
      </c>
      <c r="BB182" s="132">
        <f t="shared" si="44"/>
        <v>0</v>
      </c>
      <c r="BC182" s="132">
        <f t="shared" si="45"/>
        <v>0</v>
      </c>
      <c r="BD182" s="132">
        <f t="shared" si="46"/>
        <v>0</v>
      </c>
      <c r="BE182" s="132">
        <f t="shared" si="47"/>
        <v>0</v>
      </c>
      <c r="CA182" s="160">
        <v>2</v>
      </c>
      <c r="CB182" s="160">
        <v>9</v>
      </c>
      <c r="CZ182" s="132">
        <v>0.29942999999999997</v>
      </c>
    </row>
    <row r="183" spans="1:104" ht="22.5" x14ac:dyDescent="0.2">
      <c r="A183" s="154">
        <v>128</v>
      </c>
      <c r="B183" s="155" t="s">
        <v>378</v>
      </c>
      <c r="C183" s="156" t="s">
        <v>379</v>
      </c>
      <c r="D183" s="157" t="s">
        <v>88</v>
      </c>
      <c r="E183" s="158">
        <v>1</v>
      </c>
      <c r="F183" s="158"/>
      <c r="G183" s="159">
        <f t="shared" si="42"/>
        <v>0</v>
      </c>
      <c r="O183" s="153">
        <v>2</v>
      </c>
      <c r="AA183" s="132">
        <v>12</v>
      </c>
      <c r="AB183" s="132">
        <v>0</v>
      </c>
      <c r="AC183" s="132">
        <v>16</v>
      </c>
      <c r="AZ183" s="132">
        <v>4</v>
      </c>
      <c r="BA183" s="132">
        <f t="shared" si="43"/>
        <v>0</v>
      </c>
      <c r="BB183" s="132">
        <f t="shared" si="44"/>
        <v>0</v>
      </c>
      <c r="BC183" s="132">
        <f t="shared" si="45"/>
        <v>0</v>
      </c>
      <c r="BD183" s="132">
        <f t="shared" si="46"/>
        <v>0</v>
      </c>
      <c r="BE183" s="132">
        <f t="shared" si="47"/>
        <v>0</v>
      </c>
      <c r="CA183" s="160">
        <v>12</v>
      </c>
      <c r="CB183" s="160">
        <v>0</v>
      </c>
      <c r="CZ183" s="132">
        <v>0</v>
      </c>
    </row>
    <row r="184" spans="1:104" ht="22.5" x14ac:dyDescent="0.2">
      <c r="A184" s="154">
        <v>129</v>
      </c>
      <c r="B184" s="155" t="s">
        <v>380</v>
      </c>
      <c r="C184" s="156" t="s">
        <v>381</v>
      </c>
      <c r="D184" s="157" t="s">
        <v>88</v>
      </c>
      <c r="E184" s="158">
        <v>1</v>
      </c>
      <c r="F184" s="158"/>
      <c r="G184" s="159">
        <f t="shared" si="42"/>
        <v>0</v>
      </c>
      <c r="O184" s="153">
        <v>2</v>
      </c>
      <c r="AA184" s="132">
        <v>12</v>
      </c>
      <c r="AB184" s="132">
        <v>0</v>
      </c>
      <c r="AC184" s="132">
        <v>210</v>
      </c>
      <c r="AZ184" s="132">
        <v>4</v>
      </c>
      <c r="BA184" s="132">
        <f t="shared" si="43"/>
        <v>0</v>
      </c>
      <c r="BB184" s="132">
        <f t="shared" si="44"/>
        <v>0</v>
      </c>
      <c r="BC184" s="132">
        <f t="shared" si="45"/>
        <v>0</v>
      </c>
      <c r="BD184" s="132">
        <f t="shared" si="46"/>
        <v>0</v>
      </c>
      <c r="BE184" s="132">
        <f t="shared" si="47"/>
        <v>0</v>
      </c>
      <c r="CA184" s="160">
        <v>12</v>
      </c>
      <c r="CB184" s="160">
        <v>0</v>
      </c>
      <c r="CZ184" s="132">
        <v>0</v>
      </c>
    </row>
    <row r="185" spans="1:104" ht="22.5" x14ac:dyDescent="0.2">
      <c r="A185" s="154">
        <v>130</v>
      </c>
      <c r="B185" s="155" t="s">
        <v>382</v>
      </c>
      <c r="C185" s="156" t="s">
        <v>383</v>
      </c>
      <c r="D185" s="157" t="s">
        <v>88</v>
      </c>
      <c r="E185" s="158">
        <v>1</v>
      </c>
      <c r="F185" s="158"/>
      <c r="G185" s="159">
        <f t="shared" si="42"/>
        <v>0</v>
      </c>
      <c r="O185" s="153">
        <v>2</v>
      </c>
      <c r="AA185" s="132">
        <v>12</v>
      </c>
      <c r="AB185" s="132">
        <v>0</v>
      </c>
      <c r="AC185" s="132">
        <v>149</v>
      </c>
      <c r="AZ185" s="132">
        <v>4</v>
      </c>
      <c r="BA185" s="132">
        <f t="shared" si="43"/>
        <v>0</v>
      </c>
      <c r="BB185" s="132">
        <f t="shared" si="44"/>
        <v>0</v>
      </c>
      <c r="BC185" s="132">
        <f t="shared" si="45"/>
        <v>0</v>
      </c>
      <c r="BD185" s="132">
        <f t="shared" si="46"/>
        <v>0</v>
      </c>
      <c r="BE185" s="132">
        <f t="shared" si="47"/>
        <v>0</v>
      </c>
      <c r="CA185" s="160">
        <v>12</v>
      </c>
      <c r="CB185" s="160">
        <v>0</v>
      </c>
      <c r="CZ185" s="132">
        <v>0</v>
      </c>
    </row>
    <row r="186" spans="1:104" ht="22.5" x14ac:dyDescent="0.2">
      <c r="A186" s="154">
        <v>131</v>
      </c>
      <c r="B186" s="155" t="s">
        <v>384</v>
      </c>
      <c r="C186" s="156" t="s">
        <v>385</v>
      </c>
      <c r="D186" s="157" t="s">
        <v>88</v>
      </c>
      <c r="E186" s="158">
        <v>1</v>
      </c>
      <c r="F186" s="158"/>
      <c r="G186" s="159">
        <f t="shared" si="42"/>
        <v>0</v>
      </c>
      <c r="O186" s="153">
        <v>2</v>
      </c>
      <c r="AA186" s="132">
        <v>12</v>
      </c>
      <c r="AB186" s="132">
        <v>0</v>
      </c>
      <c r="AC186" s="132">
        <v>212</v>
      </c>
      <c r="AZ186" s="132">
        <v>4</v>
      </c>
      <c r="BA186" s="132">
        <f t="shared" si="43"/>
        <v>0</v>
      </c>
      <c r="BB186" s="132">
        <f t="shared" si="44"/>
        <v>0</v>
      </c>
      <c r="BC186" s="132">
        <f t="shared" si="45"/>
        <v>0</v>
      </c>
      <c r="BD186" s="132">
        <f t="shared" si="46"/>
        <v>0</v>
      </c>
      <c r="BE186" s="132">
        <f t="shared" si="47"/>
        <v>0</v>
      </c>
      <c r="CA186" s="160">
        <v>12</v>
      </c>
      <c r="CB186" s="160">
        <v>0</v>
      </c>
      <c r="CZ186" s="132">
        <v>0</v>
      </c>
    </row>
    <row r="187" spans="1:104" x14ac:dyDescent="0.2">
      <c r="A187" s="154">
        <v>132</v>
      </c>
      <c r="B187" s="155" t="s">
        <v>386</v>
      </c>
      <c r="C187" s="156" t="s">
        <v>387</v>
      </c>
      <c r="D187" s="157" t="s">
        <v>88</v>
      </c>
      <c r="E187" s="158">
        <v>1</v>
      </c>
      <c r="F187" s="158"/>
      <c r="G187" s="159">
        <f t="shared" si="42"/>
        <v>0</v>
      </c>
      <c r="O187" s="153">
        <v>2</v>
      </c>
      <c r="AA187" s="132">
        <v>12</v>
      </c>
      <c r="AB187" s="132">
        <v>0</v>
      </c>
      <c r="AC187" s="132">
        <v>213</v>
      </c>
      <c r="AZ187" s="132">
        <v>4</v>
      </c>
      <c r="BA187" s="132">
        <f t="shared" si="43"/>
        <v>0</v>
      </c>
      <c r="BB187" s="132">
        <f t="shared" si="44"/>
        <v>0</v>
      </c>
      <c r="BC187" s="132">
        <f t="shared" si="45"/>
        <v>0</v>
      </c>
      <c r="BD187" s="132">
        <f t="shared" si="46"/>
        <v>0</v>
      </c>
      <c r="BE187" s="132">
        <f t="shared" si="47"/>
        <v>0</v>
      </c>
      <c r="CA187" s="160">
        <v>12</v>
      </c>
      <c r="CB187" s="160">
        <v>0</v>
      </c>
      <c r="CZ187" s="132">
        <v>0</v>
      </c>
    </row>
    <row r="188" spans="1:104" x14ac:dyDescent="0.2">
      <c r="A188" s="161"/>
      <c r="B188" s="162" t="s">
        <v>78</v>
      </c>
      <c r="C188" s="163" t="str">
        <f>CONCATENATE(B179," ",C179)</f>
        <v>M21 Elektromontáže</v>
      </c>
      <c r="D188" s="164"/>
      <c r="E188" s="165"/>
      <c r="F188" s="166"/>
      <c r="G188" s="167">
        <f>SUM(G179:G187)</f>
        <v>0</v>
      </c>
      <c r="O188" s="153">
        <v>4</v>
      </c>
      <c r="BA188" s="168">
        <f>SUM(BA179:BA187)</f>
        <v>0</v>
      </c>
      <c r="BB188" s="168">
        <f>SUM(BB179:BB187)</f>
        <v>0</v>
      </c>
      <c r="BC188" s="168">
        <f>SUM(BC179:BC187)</f>
        <v>0</v>
      </c>
      <c r="BD188" s="168">
        <f>SUM(BD179:BD187)</f>
        <v>0</v>
      </c>
      <c r="BE188" s="168">
        <f>SUM(BE179:BE187)</f>
        <v>0</v>
      </c>
    </row>
    <row r="189" spans="1:104" x14ac:dyDescent="0.2">
      <c r="A189" s="147" t="s">
        <v>74</v>
      </c>
      <c r="B189" s="148" t="s">
        <v>388</v>
      </c>
      <c r="C189" s="149" t="s">
        <v>389</v>
      </c>
      <c r="D189" s="150"/>
      <c r="E189" s="151"/>
      <c r="F189" s="151"/>
      <c r="G189" s="152"/>
      <c r="O189" s="153">
        <v>1</v>
      </c>
    </row>
    <row r="190" spans="1:104" x14ac:dyDescent="0.2">
      <c r="A190" s="154">
        <v>133</v>
      </c>
      <c r="B190" s="155" t="s">
        <v>390</v>
      </c>
      <c r="C190" s="156" t="s">
        <v>391</v>
      </c>
      <c r="D190" s="157" t="s">
        <v>127</v>
      </c>
      <c r="E190" s="158">
        <v>57.86</v>
      </c>
      <c r="F190" s="158"/>
      <c r="G190" s="159">
        <f>E190*F190</f>
        <v>0</v>
      </c>
      <c r="O190" s="153">
        <v>2</v>
      </c>
      <c r="AA190" s="132">
        <v>8</v>
      </c>
      <c r="AB190" s="132">
        <v>0</v>
      </c>
      <c r="AC190" s="132">
        <v>3</v>
      </c>
      <c r="AZ190" s="132">
        <v>1</v>
      </c>
      <c r="BA190" s="132">
        <f>IF(AZ190=1,G190,0)</f>
        <v>0</v>
      </c>
      <c r="BB190" s="132">
        <f>IF(AZ190=2,G190,0)</f>
        <v>0</v>
      </c>
      <c r="BC190" s="132">
        <f>IF(AZ190=3,G190,0)</f>
        <v>0</v>
      </c>
      <c r="BD190" s="132">
        <f>IF(AZ190=4,G190,0)</f>
        <v>0</v>
      </c>
      <c r="BE190" s="132">
        <f>IF(AZ190=5,G190,0)</f>
        <v>0</v>
      </c>
      <c r="CA190" s="160">
        <v>8</v>
      </c>
      <c r="CB190" s="160">
        <v>0</v>
      </c>
      <c r="CZ190" s="132">
        <v>0</v>
      </c>
    </row>
    <row r="191" spans="1:104" x14ac:dyDescent="0.2">
      <c r="A191" s="154">
        <v>134</v>
      </c>
      <c r="B191" s="155" t="s">
        <v>392</v>
      </c>
      <c r="C191" s="156" t="s">
        <v>393</v>
      </c>
      <c r="D191" s="157" t="s">
        <v>127</v>
      </c>
      <c r="E191" s="158">
        <v>57.86</v>
      </c>
      <c r="F191" s="158"/>
      <c r="G191" s="159">
        <f>E191*F191</f>
        <v>0</v>
      </c>
      <c r="O191" s="153">
        <v>2</v>
      </c>
      <c r="AA191" s="132">
        <v>8</v>
      </c>
      <c r="AB191" s="132">
        <v>0</v>
      </c>
      <c r="AC191" s="132">
        <v>3</v>
      </c>
      <c r="AZ191" s="132">
        <v>1</v>
      </c>
      <c r="BA191" s="132">
        <f>IF(AZ191=1,G191,0)</f>
        <v>0</v>
      </c>
      <c r="BB191" s="132">
        <f>IF(AZ191=2,G191,0)</f>
        <v>0</v>
      </c>
      <c r="BC191" s="132">
        <f>IF(AZ191=3,G191,0)</f>
        <v>0</v>
      </c>
      <c r="BD191" s="132">
        <f>IF(AZ191=4,G191,0)</f>
        <v>0</v>
      </c>
      <c r="BE191" s="132">
        <f>IF(AZ191=5,G191,0)</f>
        <v>0</v>
      </c>
      <c r="CA191" s="160">
        <v>8</v>
      </c>
      <c r="CB191" s="160">
        <v>0</v>
      </c>
      <c r="CZ191" s="132">
        <v>0</v>
      </c>
    </row>
    <row r="192" spans="1:104" x14ac:dyDescent="0.2">
      <c r="A192" s="154">
        <v>135</v>
      </c>
      <c r="B192" s="155" t="s">
        <v>394</v>
      </c>
      <c r="C192" s="156" t="s">
        <v>395</v>
      </c>
      <c r="D192" s="157" t="s">
        <v>127</v>
      </c>
      <c r="E192" s="158">
        <v>57.86</v>
      </c>
      <c r="F192" s="158"/>
      <c r="G192" s="159">
        <f>E192*F192</f>
        <v>0</v>
      </c>
      <c r="O192" s="153">
        <v>2</v>
      </c>
      <c r="AA192" s="132">
        <v>8</v>
      </c>
      <c r="AB192" s="132">
        <v>0</v>
      </c>
      <c r="AC192" s="132">
        <v>3</v>
      </c>
      <c r="AZ192" s="132">
        <v>1</v>
      </c>
      <c r="BA192" s="132">
        <f>IF(AZ192=1,G192,0)</f>
        <v>0</v>
      </c>
      <c r="BB192" s="132">
        <f>IF(AZ192=2,G192,0)</f>
        <v>0</v>
      </c>
      <c r="BC192" s="132">
        <f>IF(AZ192=3,G192,0)</f>
        <v>0</v>
      </c>
      <c r="BD192" s="132">
        <f>IF(AZ192=4,G192,0)</f>
        <v>0</v>
      </c>
      <c r="BE192" s="132">
        <f>IF(AZ192=5,G192,0)</f>
        <v>0</v>
      </c>
      <c r="CA192" s="160">
        <v>8</v>
      </c>
      <c r="CB192" s="160">
        <v>0</v>
      </c>
      <c r="CZ192" s="132">
        <v>0</v>
      </c>
    </row>
    <row r="193" spans="1:57" x14ac:dyDescent="0.2">
      <c r="A193" s="161"/>
      <c r="B193" s="162" t="s">
        <v>78</v>
      </c>
      <c r="C193" s="163" t="str">
        <f>CONCATENATE(B189," ",C189)</f>
        <v>D96 Přesuny suti a vybouraných hmot</v>
      </c>
      <c r="D193" s="164"/>
      <c r="E193" s="165"/>
      <c r="F193" s="166"/>
      <c r="G193" s="167">
        <f>SUM(G189:G192)</f>
        <v>0</v>
      </c>
      <c r="O193" s="153">
        <v>4</v>
      </c>
      <c r="BA193" s="168">
        <f>SUM(BA189:BA192)</f>
        <v>0</v>
      </c>
      <c r="BB193" s="168">
        <f>SUM(BB189:BB192)</f>
        <v>0</v>
      </c>
      <c r="BC193" s="168">
        <f>SUM(BC189:BC192)</f>
        <v>0</v>
      </c>
      <c r="BD193" s="168">
        <f>SUM(BD189:BD192)</f>
        <v>0</v>
      </c>
      <c r="BE193" s="168">
        <f>SUM(BE189:BE192)</f>
        <v>0</v>
      </c>
    </row>
    <row r="194" spans="1:57" x14ac:dyDescent="0.2">
      <c r="E194" s="132"/>
    </row>
    <row r="195" spans="1:57" x14ac:dyDescent="0.2">
      <c r="E195" s="132"/>
    </row>
    <row r="196" spans="1:57" x14ac:dyDescent="0.2">
      <c r="E196" s="132"/>
    </row>
    <row r="197" spans="1:57" x14ac:dyDescent="0.2">
      <c r="E197" s="132"/>
    </row>
    <row r="198" spans="1:57" x14ac:dyDescent="0.2">
      <c r="E198" s="132"/>
    </row>
    <row r="199" spans="1:57" x14ac:dyDescent="0.2">
      <c r="E199" s="132"/>
    </row>
    <row r="200" spans="1:57" x14ac:dyDescent="0.2">
      <c r="E200" s="132"/>
    </row>
    <row r="201" spans="1:57" x14ac:dyDescent="0.2">
      <c r="E201" s="132"/>
    </row>
    <row r="202" spans="1:57" x14ac:dyDescent="0.2">
      <c r="E202" s="132"/>
    </row>
    <row r="203" spans="1:57" x14ac:dyDescent="0.2">
      <c r="E203" s="132"/>
    </row>
    <row r="204" spans="1:57" x14ac:dyDescent="0.2">
      <c r="E204" s="132"/>
    </row>
    <row r="205" spans="1:57" x14ac:dyDescent="0.2">
      <c r="E205" s="132"/>
    </row>
    <row r="206" spans="1:57" x14ac:dyDescent="0.2">
      <c r="E206" s="132"/>
    </row>
    <row r="207" spans="1:57" x14ac:dyDescent="0.2">
      <c r="E207" s="132"/>
    </row>
    <row r="208" spans="1:57" x14ac:dyDescent="0.2">
      <c r="E208" s="132"/>
    </row>
    <row r="209" spans="5:5" x14ac:dyDescent="0.2">
      <c r="E209" s="132"/>
    </row>
    <row r="210" spans="5:5" x14ac:dyDescent="0.2">
      <c r="E210" s="132"/>
    </row>
    <row r="211" spans="5:5" x14ac:dyDescent="0.2">
      <c r="E211" s="132"/>
    </row>
    <row r="212" spans="5:5" x14ac:dyDescent="0.2">
      <c r="E212" s="132"/>
    </row>
    <row r="213" spans="5:5" x14ac:dyDescent="0.2">
      <c r="E213" s="132"/>
    </row>
    <row r="214" spans="5:5" x14ac:dyDescent="0.2">
      <c r="E214" s="132"/>
    </row>
    <row r="215" spans="5:5" x14ac:dyDescent="0.2">
      <c r="E215" s="132"/>
    </row>
    <row r="216" spans="5:5" x14ac:dyDescent="0.2">
      <c r="E216" s="132"/>
    </row>
    <row r="217" spans="5:5" x14ac:dyDescent="0.2">
      <c r="E217" s="132"/>
    </row>
    <row r="218" spans="5:5" x14ac:dyDescent="0.2">
      <c r="E218" s="132"/>
    </row>
    <row r="219" spans="5:5" x14ac:dyDescent="0.2">
      <c r="E219" s="132"/>
    </row>
    <row r="220" spans="5:5" x14ac:dyDescent="0.2">
      <c r="E220" s="132"/>
    </row>
    <row r="221" spans="5:5" x14ac:dyDescent="0.2">
      <c r="E221" s="132"/>
    </row>
    <row r="222" spans="5:5" x14ac:dyDescent="0.2">
      <c r="E222" s="132"/>
    </row>
    <row r="223" spans="5:5" x14ac:dyDescent="0.2">
      <c r="E223" s="132"/>
    </row>
    <row r="224" spans="5:5" x14ac:dyDescent="0.2">
      <c r="E224" s="132"/>
    </row>
    <row r="225" spans="5:5" x14ac:dyDescent="0.2">
      <c r="E225" s="132"/>
    </row>
    <row r="226" spans="5:5" x14ac:dyDescent="0.2">
      <c r="E226" s="132"/>
    </row>
    <row r="227" spans="5:5" x14ac:dyDescent="0.2">
      <c r="E227" s="132"/>
    </row>
    <row r="228" spans="5:5" x14ac:dyDescent="0.2">
      <c r="E228" s="132"/>
    </row>
    <row r="229" spans="5:5" x14ac:dyDescent="0.2">
      <c r="E229" s="132"/>
    </row>
    <row r="230" spans="5:5" x14ac:dyDescent="0.2">
      <c r="E230" s="132"/>
    </row>
    <row r="231" spans="5:5" x14ac:dyDescent="0.2">
      <c r="E231" s="132"/>
    </row>
    <row r="232" spans="5:5" x14ac:dyDescent="0.2">
      <c r="E232" s="132"/>
    </row>
    <row r="233" spans="5:5" x14ac:dyDescent="0.2">
      <c r="E233" s="132"/>
    </row>
    <row r="234" spans="5:5" x14ac:dyDescent="0.2">
      <c r="E234" s="132"/>
    </row>
    <row r="235" spans="5:5" x14ac:dyDescent="0.2">
      <c r="E235" s="132"/>
    </row>
    <row r="236" spans="5:5" x14ac:dyDescent="0.2">
      <c r="E236" s="132"/>
    </row>
    <row r="237" spans="5:5" x14ac:dyDescent="0.2">
      <c r="E237" s="132"/>
    </row>
    <row r="238" spans="5:5" x14ac:dyDescent="0.2">
      <c r="E238" s="132"/>
    </row>
    <row r="239" spans="5:5" x14ac:dyDescent="0.2">
      <c r="E239" s="132"/>
    </row>
    <row r="240" spans="5:5" x14ac:dyDescent="0.2">
      <c r="E240" s="132"/>
    </row>
    <row r="241" spans="1:7" x14ac:dyDescent="0.2">
      <c r="E241" s="132"/>
    </row>
    <row r="242" spans="1:7" x14ac:dyDescent="0.2">
      <c r="E242" s="132"/>
    </row>
    <row r="243" spans="1:7" x14ac:dyDescent="0.2">
      <c r="E243" s="132"/>
    </row>
    <row r="244" spans="1:7" x14ac:dyDescent="0.2">
      <c r="E244" s="132"/>
    </row>
    <row r="245" spans="1:7" x14ac:dyDescent="0.2">
      <c r="E245" s="132"/>
    </row>
    <row r="246" spans="1:7" x14ac:dyDescent="0.2">
      <c r="E246" s="132"/>
    </row>
    <row r="247" spans="1:7" x14ac:dyDescent="0.2">
      <c r="E247" s="132"/>
    </row>
    <row r="248" spans="1:7" x14ac:dyDescent="0.2">
      <c r="E248" s="132"/>
    </row>
    <row r="249" spans="1:7" x14ac:dyDescent="0.2">
      <c r="E249" s="132"/>
    </row>
    <row r="250" spans="1:7" x14ac:dyDescent="0.2">
      <c r="E250" s="132"/>
    </row>
    <row r="251" spans="1:7" x14ac:dyDescent="0.2">
      <c r="E251" s="132"/>
    </row>
    <row r="252" spans="1:7" x14ac:dyDescent="0.2">
      <c r="A252" s="169"/>
      <c r="B252" s="169"/>
    </row>
    <row r="253" spans="1:7" x14ac:dyDescent="0.2">
      <c r="C253" s="171"/>
      <c r="D253" s="171"/>
      <c r="E253" s="172"/>
      <c r="F253" s="171"/>
      <c r="G253" s="173"/>
    </row>
    <row r="254" spans="1:7" x14ac:dyDescent="0.2">
      <c r="A254" s="169"/>
      <c r="B254" s="16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Lavaros</dc:creator>
  <cp:lastModifiedBy>Marcela Dvořáková</cp:lastModifiedBy>
  <dcterms:created xsi:type="dcterms:W3CDTF">2025-02-25T14:43:11Z</dcterms:created>
  <dcterms:modified xsi:type="dcterms:W3CDTF">2025-03-18T11:28:58Z</dcterms:modified>
</cp:coreProperties>
</file>